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90001605_HOSP SAN ROQUE DE CORDOBA QUINDIO\"/>
    </mc:Choice>
  </mc:AlternateContent>
  <xr:revisionPtr revIDLastSave="0" documentId="13_ncr:1_{5317E1E1-B723-4031-98C5-CBE783F12B2A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4" l="1"/>
  <c r="C11" i="4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C17" i="4"/>
  <c r="I30" i="3"/>
  <c r="H30" i="3"/>
  <c r="I28" i="3"/>
  <c r="H28" i="3"/>
  <c r="I25" i="3"/>
  <c r="I32" i="3" s="1"/>
  <c r="I33" i="3" s="1"/>
  <c r="H25" i="3"/>
  <c r="H32" i="3" s="1"/>
  <c r="H33" i="3" s="1"/>
  <c r="C9" i="3"/>
  <c r="C9" i="4" s="1"/>
  <c r="H17" i="4" l="1"/>
  <c r="H24" i="4"/>
  <c r="I24" i="4"/>
  <c r="L2" i="2"/>
  <c r="AN1" i="2"/>
  <c r="AM1" i="2"/>
  <c r="AL1" i="2"/>
  <c r="AK1" i="2"/>
  <c r="AJ1" i="2"/>
  <c r="AI1" i="2"/>
  <c r="AH1" i="2"/>
  <c r="AG1" i="2"/>
  <c r="AF1" i="2"/>
  <c r="AE1" i="2"/>
  <c r="X1" i="2"/>
  <c r="W1" i="2"/>
  <c r="V1" i="2"/>
  <c r="M1" i="2"/>
  <c r="J1" i="2"/>
  <c r="I1" i="2"/>
  <c r="H8" i="1"/>
  <c r="K1" i="2" l="1"/>
</calcChain>
</file>

<file path=xl/sharedStrings.xml><?xml version="1.0" encoding="utf-8"?>
<sst xmlns="http://schemas.openxmlformats.org/spreadsheetml/2006/main" count="169" uniqueCount="120">
  <si>
    <t>NIT</t>
  </si>
  <si>
    <t>ENTIDAD</t>
  </si>
  <si>
    <t>Valor Neto</t>
  </si>
  <si>
    <t>REGIMEN</t>
  </si>
  <si>
    <t>Factura</t>
  </si>
  <si>
    <t>Fec-Emi</t>
  </si>
  <si>
    <t xml:space="preserve"> Más de 360 Días</t>
  </si>
  <si>
    <t>TOTAL</t>
  </si>
  <si>
    <t>890303093</t>
  </si>
  <si>
    <t>COMFENALCO VALLE</t>
  </si>
  <si>
    <t>CONTRIBUTIVO</t>
  </si>
  <si>
    <t>00000000000139</t>
  </si>
  <si>
    <t>00000000000169</t>
  </si>
  <si>
    <t>HSRC0000428275</t>
  </si>
  <si>
    <t>SUBSIDIADO</t>
  </si>
  <si>
    <t>FEHC0000008395</t>
  </si>
  <si>
    <t>FEHC0000101681</t>
  </si>
  <si>
    <t>FEHC0000102316</t>
  </si>
  <si>
    <t>NIT IPS</t>
  </si>
  <si>
    <t>Nombre IPS</t>
  </si>
  <si>
    <t>Prefijo Factura</t>
  </si>
  <si>
    <t>Numero Factura</t>
  </si>
  <si>
    <t>FACTURA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</si>
  <si>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</si>
  <si>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</si>
  <si>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</si>
  <si>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</si>
  <si>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</si>
  <si>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</si>
  <si>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</si>
  <si>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</si>
  <si>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</si>
  <si>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</si>
  <si>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</si>
  <si>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</si>
  <si>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</si>
  <si>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</si>
  <si>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</si>
  <si>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</si>
  <si>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</si>
  <si>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</si>
  <si>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</si>
  <si>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</si>
  <si>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</si>
  <si>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</si>
  <si>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</si>
  <si>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</si>
  <si>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</si>
  <si>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</si>
  <si>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</si>
  <si>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</si>
  <si>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</si>
  <si>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</si>
  <si>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</si>
  <si>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</si>
  <si>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</si>
  <si>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</si>
  <si>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</si>
  <si>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</si>
  <si>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</si>
  <si>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</si>
  <si>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</si>
  <si>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HOSP SAN ROQUE DE CORDOBA QUINDIO E.</t>
  </si>
  <si>
    <t>HSRC</t>
  </si>
  <si>
    <t>HSRC428275</t>
  </si>
  <si>
    <t>890001605_HSRC428275</t>
  </si>
  <si>
    <t>Finalizada</t>
  </si>
  <si>
    <t>Más de 360</t>
  </si>
  <si>
    <t>MIG-890001605</t>
  </si>
  <si>
    <t>890001605_00000000000139</t>
  </si>
  <si>
    <t>Factura No Radicada</t>
  </si>
  <si>
    <t>No radicada</t>
  </si>
  <si>
    <t>890001605_00000000000169</t>
  </si>
  <si>
    <t>FEHC</t>
  </si>
  <si>
    <t>FEHC8395</t>
  </si>
  <si>
    <t>890001605_FEHC8395</t>
  </si>
  <si>
    <t>FEHC101681</t>
  </si>
  <si>
    <t>890001605_FEHC101681</t>
  </si>
  <si>
    <t>FEHC102316</t>
  </si>
  <si>
    <t>890001605_FEHC102316</t>
  </si>
  <si>
    <t>Factura Cancelada</t>
  </si>
  <si>
    <t>Factura cancelada</t>
  </si>
  <si>
    <t>Factura no radicada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</si>
  <si>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</si>
  <si>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</si>
  <si>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</si>
  <si>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</si>
  <si>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</si>
  <si>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</si>
  <si>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</si>
  <si>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</si>
  <si>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</si>
  <si>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</si>
  <si>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</si>
  <si>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</si>
  <si>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</si>
  <si>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</si>
  <si>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</si>
  <si>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</si>
  <si>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</si>
  <si>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</si>
  <si>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</si>
  <si>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</si>
  <si>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</si>
  <si>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</si>
  <si>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</si>
  <si>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</si>
  <si>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</si>
  <si>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</si>
  <si>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</si>
  <si>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</si>
  <si>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</si>
  <si>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</si>
  <si>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</si>
  <si>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HOSP SAN ROQUE DE CORDOBA QUINDIO E.</t>
  </si>
  <si>
    <t>NIT: 890001605</t>
  </si>
  <si>
    <t>A continuacion me permito remitir nuestra respuesta al estado de cartera presentado en la fecha: 11/04/2025</t>
  </si>
  <si>
    <t>Claudia Mora</t>
  </si>
  <si>
    <t>Coordinadora de Cartera</t>
  </si>
  <si>
    <t>HOSP SAN ROQUE DE CORDOBA QUINDIO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</si>
</sst>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_);\-#,##0.00"/>
    <numFmt numFmtId="165" formatCode="dd&quot;/&quot;mmm&quot;/&quot;yyyy"/>
    <numFmt numFmtId="166" formatCode="&quot;$&quot;\ #,##0"/>
    <numFmt numFmtId="167" formatCode="_-&quot;$&quot;\ * #,##0_-;\-&quot;$&quot;\ * #,##0_-;_-&quot;$&quot;\ * &quot;-&quot;??_-;_-@_-"/>
    <numFmt numFmtId="168" formatCode="_-&quot;€&quot;\ * #,##0_-;\-&quot;€&quot;\ * #,##0_-;_-&quot;€&quot;\ * &quot;-&quot;??_-;_-@_-"/>
    <numFmt numFmtId="169" formatCode="[$-240A]d&quot; de &quot;mmmm&quot; de &quot;yyyy;@"/>
    <numFmt numFmtId="170" formatCode="&quot;$&quot;\ #,##0;[Red]&quot;$&quot;\ #,##0"/>
    <numFmt numFmtId="171" formatCode="[$$-240A]\ #,##0;\-[$$-240A]\ #,##0"/>
    <numFmt numFmtId="172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7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1">
    <xf numFmtId="0" fontId="0" fillId="0" borderId="0" xfId="0"/>
    <xf numFmtId="0" fontId="2" fillId="0" borderId="1" xfId="0" applyFont="1" applyBorder="1" applyAlignment="1">
      <alignment vertical="center"/>
    </xf>
    <xf numFmtId="165" fontId="2" fillId="0" borderId="1" xfId="0" applyNumberFormat="1" applyFont="1" applyBorder="1" applyAlignment="1">
      <alignment horizontal="right" vertical="center"/>
    </xf>
    <xf numFmtId="0" fontId="2" fillId="0" borderId="1" xfId="0" applyFont="1" applyBorder="1"/>
    <xf numFmtId="0" fontId="2" fillId="0" borderId="0" xfId="0" applyFont="1"/>
    <xf numFmtId="164" fontId="2" fillId="0" borderId="1" xfId="0" applyNumberFormat="1" applyFont="1" applyBorder="1" applyAlignment="1">
      <alignment horizontal="left" vertical="center"/>
    </xf>
    <xf numFmtId="44" fontId="2" fillId="0" borderId="1" xfId="1" applyFont="1" applyFill="1" applyBorder="1" applyAlignment="1" applyProtection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44" fontId="2" fillId="0" borderId="0" xfId="0" applyNumberFormat="1" applyFont="1"/>
    <xf numFmtId="16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166" fontId="4" fillId="0" borderId="0" xfId="1" applyNumberFormat="1" applyFont="1" applyAlignment="1">
      <alignment vertical="center"/>
    </xf>
    <xf numFmtId="166" fontId="5" fillId="0" borderId="0" xfId="0" applyNumberFormat="1" applyFont="1" applyAlignment="1">
      <alignment vertical="center"/>
    </xf>
    <xf numFmtId="166" fontId="4" fillId="0" borderId="0" xfId="0" applyNumberFormat="1" applyFont="1" applyAlignment="1">
      <alignment vertical="center"/>
    </xf>
    <xf numFmtId="0" fontId="4" fillId="0" borderId="0" xfId="1" applyNumberFormat="1" applyFont="1" applyAlignment="1">
      <alignment vertical="center"/>
    </xf>
    <xf numFmtId="14" fontId="4" fillId="0" borderId="0" xfId="0" applyNumberFormat="1" applyFont="1" applyAlignment="1">
      <alignment vertical="center"/>
    </xf>
    <xf numFmtId="166" fontId="4" fillId="0" borderId="0" xfId="0" applyNumberFormat="1" applyFont="1"/>
    <xf numFmtId="166" fontId="4" fillId="0" borderId="0" xfId="1" applyNumberFormat="1" applyFont="1"/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7" fontId="6" fillId="0" borderId="1" xfId="1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6" fontId="6" fillId="3" borderId="1" xfId="1" applyNumberFormat="1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4" fontId="6" fillId="4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68" fontId="6" fillId="2" borderId="1" xfId="1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1" xfId="0" applyFont="1" applyBorder="1"/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>
      <alignment horizontal="right" vertical="center"/>
    </xf>
    <xf numFmtId="165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7" fontId="5" fillId="0" borderId="1" xfId="1" applyNumberFormat="1" applyFont="1" applyFill="1" applyBorder="1" applyAlignment="1">
      <alignment horizontal="center" vertical="center"/>
    </xf>
    <xf numFmtId="0" fontId="4" fillId="0" borderId="0" xfId="0" applyFont="1"/>
    <xf numFmtId="1" fontId="5" fillId="0" borderId="1" xfId="1" applyNumberFormat="1" applyFont="1" applyFill="1" applyBorder="1" applyAlignment="1">
      <alignment horizontal="center" vertical="center"/>
    </xf>
    <xf numFmtId="167" fontId="5" fillId="0" borderId="1" xfId="1" applyNumberFormat="1" applyFont="1" applyBorder="1"/>
    <xf numFmtId="167" fontId="5" fillId="0" borderId="1" xfId="1" applyNumberFormat="1" applyFont="1" applyBorder="1" applyAlignment="1">
      <alignment horizontal="left" vertical="center"/>
    </xf>
    <xf numFmtId="167" fontId="5" fillId="0" borderId="1" xfId="1" applyNumberFormat="1" applyFont="1" applyFill="1" applyBorder="1" applyAlignment="1" applyProtection="1"/>
    <xf numFmtId="14" fontId="5" fillId="0" borderId="1" xfId="0" applyNumberFormat="1" applyFont="1" applyBorder="1"/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8" fillId="0" borderId="6" xfId="2" applyFont="1" applyBorder="1"/>
    <xf numFmtId="0" fontId="8" fillId="0" borderId="7" xfId="2" applyFont="1" applyBorder="1"/>
    <xf numFmtId="0" fontId="9" fillId="0" borderId="0" xfId="2" applyFont="1"/>
    <xf numFmtId="14" fontId="8" fillId="0" borderId="0" xfId="2" applyNumberFormat="1" applyFont="1"/>
    <xf numFmtId="169" fontId="8" fillId="0" borderId="0" xfId="2" applyNumberFormat="1" applyFont="1"/>
    <xf numFmtId="14" fontId="8" fillId="0" borderId="0" xfId="2" applyNumberFormat="1" applyFont="1" applyAlignment="1">
      <alignment horizontal="left"/>
    </xf>
    <xf numFmtId="1" fontId="9" fillId="0" borderId="0" xfId="3" applyNumberFormat="1" applyFont="1" applyAlignment="1">
      <alignment horizontal="center" vertical="center"/>
    </xf>
    <xf numFmtId="166" fontId="9" fillId="0" borderId="0" xfId="2" applyNumberFormat="1" applyFont="1" applyAlignment="1">
      <alignment horizontal="center" vertical="center"/>
    </xf>
    <xf numFmtId="1" fontId="9" fillId="0" borderId="0" xfId="2" applyNumberFormat="1" applyFont="1" applyAlignment="1">
      <alignment horizontal="center"/>
    </xf>
    <xf numFmtId="170" fontId="9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170" fontId="8" fillId="0" borderId="9" xfId="2" applyNumberFormat="1" applyFont="1" applyBorder="1" applyAlignment="1">
      <alignment horizontal="right"/>
    </xf>
    <xf numFmtId="0" fontId="8" fillId="0" borderId="0" xfId="2" applyFont="1" applyAlignment="1">
      <alignment horizontal="center"/>
    </xf>
    <xf numFmtId="1" fontId="9" fillId="0" borderId="13" xfId="2" applyNumberFormat="1" applyFont="1" applyBorder="1" applyAlignment="1">
      <alignment horizontal="center"/>
    </xf>
    <xf numFmtId="170" fontId="9" fillId="0" borderId="13" xfId="2" applyNumberFormat="1" applyFont="1" applyBorder="1" applyAlignment="1">
      <alignment horizontal="right"/>
    </xf>
    <xf numFmtId="170" fontId="8" fillId="0" borderId="0" xfId="2" applyNumberFormat="1" applyFont="1"/>
    <xf numFmtId="170" fontId="9" fillId="0" borderId="9" xfId="2" applyNumberFormat="1" applyFont="1" applyBorder="1"/>
    <xf numFmtId="170" fontId="8" fillId="0" borderId="9" xfId="2" applyNumberFormat="1" applyFont="1" applyBorder="1"/>
    <xf numFmtId="170" fontId="9" fillId="0" borderId="0" xfId="2" applyNumberFormat="1" applyFont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0" fontId="8" fillId="7" borderId="0" xfId="2" applyFont="1" applyFill="1"/>
    <xf numFmtId="0" fontId="9" fillId="0" borderId="0" xfId="2" applyFont="1" applyAlignment="1">
      <alignment horizontal="center"/>
    </xf>
    <xf numFmtId="1" fontId="9" fillId="0" borderId="0" xfId="3" applyNumberFormat="1" applyFont="1" applyAlignment="1">
      <alignment horizontal="right"/>
    </xf>
    <xf numFmtId="171" fontId="9" fillId="0" borderId="0" xfId="4" applyNumberFormat="1" applyFont="1" applyAlignment="1">
      <alignment horizontal="right"/>
    </xf>
    <xf numFmtId="1" fontId="8" fillId="0" borderId="0" xfId="3" applyNumberFormat="1" applyFont="1" applyAlignment="1">
      <alignment horizontal="right"/>
    </xf>
    <xf numFmtId="171" fontId="8" fillId="0" borderId="0" xfId="4" applyNumberFormat="1" applyFont="1" applyAlignment="1">
      <alignment horizontal="right"/>
    </xf>
    <xf numFmtId="172" fontId="8" fillId="0" borderId="13" xfId="4" applyNumberFormat="1" applyFont="1" applyBorder="1" applyAlignment="1">
      <alignment horizontal="center"/>
    </xf>
    <xf numFmtId="171" fontId="8" fillId="0" borderId="13" xfId="4" applyNumberFormat="1" applyFont="1" applyBorder="1" applyAlignment="1">
      <alignment horizontal="right"/>
    </xf>
    <xf numFmtId="0" fontId="9" fillId="0" borderId="2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0" fontId="9" fillId="0" borderId="1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5">
    <cellStyle name="Millares 2 2" xfId="4" xr:uid="{2DAF8010-352C-424E-A13C-8DDFB6698DAF}"/>
    <cellStyle name="Millares 3" xfId="3" xr:uid="{9B3CABDD-6A0B-469C-BA18-02DFCF23BAEC}"/>
    <cellStyle name="Moneda" xfId="1" builtinId="4"/>
    <cellStyle name="Normal" xfId="0" builtinId="0"/>
    <cellStyle name="Normal 2 2" xfId="2" xr:uid="{48D1B8F6-3F17-44C8-A49B-E55C86B8D342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5636272-6B14-4C84-8C69-C5F8E069D8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DFF74738-C480-4DE0-A7F7-3EA3C74BD1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E546385A-AA7D-4BD7-A3C1-7B1FD0F8FD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10D1824-3D0D-489C-87F2-4F3E941BA0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workbookViewId="0">
      <selection activeCell="D2" sqref="D2:D7"/>
    </sheetView>
  </sheetViews>
  <sheetFormatPr baseColWidth="10" defaultRowHeight="15.5" x14ac:dyDescent="0.35"/>
  <cols>
    <col min="1" max="1" width="11.6328125" style="4" bestFit="1" customWidth="1"/>
    <col min="2" max="2" width="23.54296875" style="4" bestFit="1" customWidth="1"/>
    <col min="3" max="3" width="12.453125" style="4" bestFit="1" customWidth="1"/>
    <col min="4" max="4" width="17.1796875" style="4" bestFit="1" customWidth="1"/>
    <col min="5" max="5" width="19" style="4" bestFit="1" customWidth="1"/>
    <col min="6" max="6" width="13.453125" style="4" bestFit="1" customWidth="1"/>
    <col min="7" max="7" width="18" style="4" bestFit="1" customWidth="1"/>
    <col min="8" max="8" width="15" style="4" bestFit="1" customWidth="1"/>
    <col min="9" max="16384" width="10.90625" style="4"/>
  </cols>
  <sheetData>
    <row r="1" spans="1:8" x14ac:dyDescent="0.35">
      <c r="A1" s="3" t="s">
        <v>0</v>
      </c>
      <c r="B1" s="3" t="s">
        <v>1</v>
      </c>
      <c r="C1" s="7" t="s">
        <v>2</v>
      </c>
      <c r="D1" s="7" t="s">
        <v>3</v>
      </c>
      <c r="E1" s="8" t="s">
        <v>4</v>
      </c>
      <c r="F1" s="8" t="s">
        <v>5</v>
      </c>
      <c r="G1" s="8" t="s">
        <v>6</v>
      </c>
      <c r="H1" s="3" t="s">
        <v>7</v>
      </c>
    </row>
    <row r="2" spans="1:8" x14ac:dyDescent="0.35">
      <c r="A2" s="1" t="s">
        <v>8</v>
      </c>
      <c r="B2" s="1" t="s">
        <v>9</v>
      </c>
      <c r="C2" s="5">
        <v>36700</v>
      </c>
      <c r="D2" s="7" t="s">
        <v>10</v>
      </c>
      <c r="E2" s="8" t="s">
        <v>11</v>
      </c>
      <c r="F2" s="2">
        <v>42277</v>
      </c>
      <c r="G2" s="9">
        <v>36700</v>
      </c>
      <c r="H2" s="6">
        <v>36700</v>
      </c>
    </row>
    <row r="3" spans="1:8" x14ac:dyDescent="0.35">
      <c r="A3" s="1" t="s">
        <v>8</v>
      </c>
      <c r="B3" s="1" t="s">
        <v>9</v>
      </c>
      <c r="C3" s="5">
        <v>128400</v>
      </c>
      <c r="D3" s="7" t="s">
        <v>10</v>
      </c>
      <c r="E3" s="8" t="s">
        <v>12</v>
      </c>
      <c r="F3" s="2">
        <v>42308</v>
      </c>
      <c r="G3" s="9">
        <v>128400</v>
      </c>
      <c r="H3" s="6">
        <v>128400</v>
      </c>
    </row>
    <row r="4" spans="1:8" x14ac:dyDescent="0.35">
      <c r="A4" s="1" t="s">
        <v>8</v>
      </c>
      <c r="B4" s="1" t="s">
        <v>9</v>
      </c>
      <c r="C4" s="5">
        <v>51700</v>
      </c>
      <c r="D4" s="7" t="s">
        <v>10</v>
      </c>
      <c r="E4" s="8" t="s">
        <v>13</v>
      </c>
      <c r="F4" s="2">
        <v>43055</v>
      </c>
      <c r="G4" s="9">
        <v>51700</v>
      </c>
      <c r="H4" s="6">
        <v>51700</v>
      </c>
    </row>
    <row r="5" spans="1:8" x14ac:dyDescent="0.35">
      <c r="A5" s="1" t="s">
        <v>8</v>
      </c>
      <c r="B5" s="1" t="s">
        <v>9</v>
      </c>
      <c r="C5" s="5">
        <v>76200</v>
      </c>
      <c r="D5" s="7" t="s">
        <v>14</v>
      </c>
      <c r="E5" s="8" t="s">
        <v>15</v>
      </c>
      <c r="F5" s="2">
        <v>44783</v>
      </c>
      <c r="G5" s="9">
        <v>76200</v>
      </c>
      <c r="H5" s="6">
        <v>76200</v>
      </c>
    </row>
    <row r="6" spans="1:8" x14ac:dyDescent="0.35">
      <c r="A6" s="1" t="s">
        <v>8</v>
      </c>
      <c r="B6" s="1" t="s">
        <v>9</v>
      </c>
      <c r="C6" s="5">
        <v>79912</v>
      </c>
      <c r="D6" s="7" t="s">
        <v>14</v>
      </c>
      <c r="E6" s="8" t="s">
        <v>16</v>
      </c>
      <c r="F6" s="2">
        <v>45060</v>
      </c>
      <c r="G6" s="9">
        <v>79912</v>
      </c>
      <c r="H6" s="6">
        <v>79912</v>
      </c>
    </row>
    <row r="7" spans="1:8" x14ac:dyDescent="0.35">
      <c r="A7" s="1" t="s">
        <v>8</v>
      </c>
      <c r="B7" s="1" t="s">
        <v>9</v>
      </c>
      <c r="C7" s="5">
        <v>76664</v>
      </c>
      <c r="D7" s="7" t="s">
        <v>14</v>
      </c>
      <c r="E7" s="8" t="s">
        <v>17</v>
      </c>
      <c r="F7" s="2">
        <v>45135</v>
      </c>
      <c r="G7" s="9">
        <v>76664</v>
      </c>
      <c r="H7" s="6">
        <v>76664</v>
      </c>
    </row>
    <row r="8" spans="1:8" x14ac:dyDescent="0.35">
      <c r="H8" s="10">
        <f>SUM(H2:H7)</f>
        <v>449576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0FFFF-031A-4CEA-A537-4E7AF8E86481}">
  <dimension ref="A1:AS8"/>
  <sheetViews>
    <sheetView workbookViewId="0">
      <selection activeCell="E16" sqref="E16"/>
    </sheetView>
  </sheetViews>
  <sheetFormatPr baseColWidth="10" defaultRowHeight="14.5" x14ac:dyDescent="0.35"/>
  <cols>
    <col min="12" max="12" width="14.81640625" customWidth="1"/>
    <col min="25" max="25" width="11.54296875" customWidth="1"/>
    <col min="27" max="27" width="11.90625" customWidth="1"/>
    <col min="35" max="35" width="13.81640625" customWidth="1"/>
    <col min="37" max="37" width="14" customWidth="1"/>
    <col min="39" max="39" width="12" customWidth="1"/>
    <col min="43" max="43" width="13.7265625" customWidth="1"/>
    <col min="45" max="45" width="13.453125" customWidth="1"/>
  </cols>
  <sheetData>
    <row r="1" spans="1:45" x14ac:dyDescent="0.35">
      <c r="A1" s="11">
        <v>45747</v>
      </c>
      <c r="B1" s="12"/>
      <c r="C1" s="12"/>
      <c r="D1" s="12"/>
      <c r="E1" s="12"/>
      <c r="F1" s="12"/>
      <c r="G1" s="13"/>
      <c r="H1" s="13"/>
      <c r="I1" s="14">
        <f>+SUBTOTAL(9,I3:I26698)</f>
        <v>449576</v>
      </c>
      <c r="J1" s="14">
        <f>+SUBTOTAL(9,J3:J26698)</f>
        <v>449576</v>
      </c>
      <c r="K1" s="15">
        <f>+J1-SUM(AE1:AM1)</f>
        <v>0</v>
      </c>
      <c r="L1" s="16"/>
      <c r="M1" s="14">
        <f>+SUBTOTAL(9,M3:M26698)</f>
        <v>0</v>
      </c>
      <c r="N1" s="17"/>
      <c r="O1" s="16"/>
      <c r="P1" s="18"/>
      <c r="Q1" s="18"/>
      <c r="R1" s="18"/>
      <c r="S1" s="18"/>
      <c r="T1" s="16"/>
      <c r="U1" s="16"/>
      <c r="V1" s="14">
        <f t="shared" ref="V1:W1" si="0">+SUBTOTAL(9,V3:V26698)</f>
        <v>51700</v>
      </c>
      <c r="W1" s="14">
        <f t="shared" si="0"/>
        <v>51700</v>
      </c>
      <c r="X1" s="14">
        <f t="shared" ref="X1" si="1">+SUBTOTAL(9,X3:X26698)</f>
        <v>0</v>
      </c>
      <c r="Y1" s="16"/>
      <c r="Z1" s="16"/>
      <c r="AA1" s="16"/>
      <c r="AB1" s="16"/>
      <c r="AC1" s="16"/>
      <c r="AD1" s="16"/>
      <c r="AE1" s="14">
        <f t="shared" ref="AE1:AN1" si="2">+SUBTOTAL(9,AE3:AE26698)</f>
        <v>51700</v>
      </c>
      <c r="AF1" s="14">
        <f t="shared" si="2"/>
        <v>0</v>
      </c>
      <c r="AG1" s="14">
        <f t="shared" si="2"/>
        <v>397876</v>
      </c>
      <c r="AH1" s="14">
        <f t="shared" si="2"/>
        <v>0</v>
      </c>
      <c r="AI1" s="14">
        <f t="shared" si="2"/>
        <v>0</v>
      </c>
      <c r="AJ1" s="14">
        <f t="shared" si="2"/>
        <v>0</v>
      </c>
      <c r="AK1" s="14">
        <f t="shared" si="2"/>
        <v>0</v>
      </c>
      <c r="AL1" s="14">
        <f t="shared" si="2"/>
        <v>0</v>
      </c>
      <c r="AM1" s="14">
        <f t="shared" si="2"/>
        <v>0</v>
      </c>
      <c r="AN1" s="14">
        <f t="shared" si="2"/>
        <v>51700</v>
      </c>
      <c r="AO1" s="19"/>
      <c r="AP1" s="19"/>
      <c r="AQ1" s="19"/>
      <c r="AR1" s="19"/>
      <c r="AS1" s="20"/>
    </row>
    <row r="2" spans="1:45" s="33" customFormat="1" ht="30.5" customHeight="1" x14ac:dyDescent="0.35">
      <c r="A2" s="21" t="s">
        <v>18</v>
      </c>
      <c r="B2" s="21" t="s">
        <v>19</v>
      </c>
      <c r="C2" s="21" t="s">
        <v>20</v>
      </c>
      <c r="D2" s="21" t="s">
        <v>21</v>
      </c>
      <c r="E2" s="21" t="s">
        <v>22</v>
      </c>
      <c r="F2" s="21" t="s">
        <v>23</v>
      </c>
      <c r="G2" s="22" t="s">
        <v>24</v>
      </c>
      <c r="H2" s="22" t="s">
        <v>25</v>
      </c>
      <c r="I2" s="23" t="s">
        <v>26</v>
      </c>
      <c r="J2" s="23" t="s">
        <v>27</v>
      </c>
      <c r="K2" s="24" t="s">
        <v>28</v>
      </c>
      <c r="L2" s="25" t="str">
        <f ca="1">+CONCATENATE("ESTADO EPS ",TEXT(TODAY(),"DD-MM-YYYY"))</f>
        <v>ESTADO EPS 22-04-2025</v>
      </c>
      <c r="M2" s="26" t="s">
        <v>29</v>
      </c>
      <c r="N2" s="27" t="s">
        <v>30</v>
      </c>
      <c r="O2" s="28" t="s">
        <v>31</v>
      </c>
      <c r="P2" s="29" t="s">
        <v>32</v>
      </c>
      <c r="Q2" s="29" t="s">
        <v>33</v>
      </c>
      <c r="R2" s="29" t="s">
        <v>34</v>
      </c>
      <c r="S2" s="29" t="s">
        <v>35</v>
      </c>
      <c r="T2" s="28" t="s">
        <v>36</v>
      </c>
      <c r="U2" s="28" t="s">
        <v>37</v>
      </c>
      <c r="V2" s="28" t="s">
        <v>38</v>
      </c>
      <c r="W2" s="28" t="s">
        <v>39</v>
      </c>
      <c r="X2" s="30" t="s">
        <v>42</v>
      </c>
      <c r="Y2" s="30" t="s">
        <v>43</v>
      </c>
      <c r="Z2" s="30" t="s">
        <v>44</v>
      </c>
      <c r="AA2" s="30" t="s">
        <v>45</v>
      </c>
      <c r="AB2" s="30" t="s">
        <v>46</v>
      </c>
      <c r="AC2" s="30" t="s">
        <v>47</v>
      </c>
      <c r="AD2" s="30" t="s">
        <v>48</v>
      </c>
      <c r="AE2" s="31" t="s">
        <v>49</v>
      </c>
      <c r="AF2" s="31" t="s">
        <v>50</v>
      </c>
      <c r="AG2" s="31" t="s">
        <v>51</v>
      </c>
      <c r="AH2" s="31" t="s">
        <v>41</v>
      </c>
      <c r="AI2" s="31" t="s">
        <v>52</v>
      </c>
      <c r="AJ2" s="31" t="s">
        <v>40</v>
      </c>
      <c r="AK2" s="31" t="s">
        <v>53</v>
      </c>
      <c r="AL2" s="31" t="s">
        <v>54</v>
      </c>
      <c r="AM2" s="31" t="s">
        <v>55</v>
      </c>
      <c r="AN2" s="32" t="s">
        <v>56</v>
      </c>
      <c r="AO2" s="32" t="s">
        <v>57</v>
      </c>
      <c r="AP2" s="32" t="s">
        <v>58</v>
      </c>
      <c r="AQ2" s="32" t="s">
        <v>59</v>
      </c>
      <c r="AR2" s="32" t="s">
        <v>60</v>
      </c>
      <c r="AS2" s="32" t="s">
        <v>61</v>
      </c>
    </row>
    <row r="3" spans="1:45" s="42" customFormat="1" ht="10" x14ac:dyDescent="0.2">
      <c r="A3" s="34">
        <v>890001605</v>
      </c>
      <c r="B3" s="35" t="s">
        <v>62</v>
      </c>
      <c r="C3" s="34" t="s">
        <v>63</v>
      </c>
      <c r="D3" s="36">
        <v>428275</v>
      </c>
      <c r="E3" s="34" t="s">
        <v>64</v>
      </c>
      <c r="F3" s="34" t="s">
        <v>65</v>
      </c>
      <c r="G3" s="37">
        <v>43055</v>
      </c>
      <c r="H3" s="34"/>
      <c r="I3" s="45">
        <v>51700</v>
      </c>
      <c r="J3" s="46">
        <v>51700</v>
      </c>
      <c r="K3" s="34" t="s">
        <v>81</v>
      </c>
      <c r="L3" s="34" t="s">
        <v>80</v>
      </c>
      <c r="M3" s="38">
        <v>0</v>
      </c>
      <c r="N3" s="38"/>
      <c r="O3" s="38" t="s">
        <v>66</v>
      </c>
      <c r="P3" s="39">
        <v>43055</v>
      </c>
      <c r="Q3" s="39">
        <v>43087</v>
      </c>
      <c r="R3" s="39">
        <v>43087</v>
      </c>
      <c r="S3" s="39"/>
      <c r="T3" s="40">
        <v>2660</v>
      </c>
      <c r="U3" s="40" t="s">
        <v>67</v>
      </c>
      <c r="V3" s="41">
        <v>51700</v>
      </c>
      <c r="W3" s="41">
        <v>51700</v>
      </c>
      <c r="X3" s="38">
        <v>0</v>
      </c>
      <c r="Y3" s="38"/>
      <c r="Z3" s="38"/>
      <c r="AA3" s="38"/>
      <c r="AB3" s="38"/>
      <c r="AC3" s="38"/>
      <c r="AD3" s="38" t="s">
        <v>68</v>
      </c>
      <c r="AE3" s="46">
        <v>51700</v>
      </c>
      <c r="AF3" s="34">
        <v>0</v>
      </c>
      <c r="AG3" s="34">
        <v>0</v>
      </c>
      <c r="AH3" s="34">
        <v>0</v>
      </c>
      <c r="AI3" s="34">
        <v>0</v>
      </c>
      <c r="AJ3" s="34">
        <v>0</v>
      </c>
      <c r="AK3" s="34">
        <v>0</v>
      </c>
      <c r="AL3" s="34">
        <v>0</v>
      </c>
      <c r="AM3" s="34">
        <v>0</v>
      </c>
      <c r="AN3" s="44">
        <v>51700</v>
      </c>
      <c r="AO3" s="34">
        <v>0</v>
      </c>
      <c r="AP3" s="34">
        <v>2200504792</v>
      </c>
      <c r="AQ3" s="47">
        <v>43208</v>
      </c>
      <c r="AR3" s="34"/>
      <c r="AS3" s="34">
        <v>0</v>
      </c>
    </row>
    <row r="4" spans="1:45" s="42" customFormat="1" ht="10" x14ac:dyDescent="0.2">
      <c r="A4" s="34">
        <v>890001605</v>
      </c>
      <c r="B4" s="35" t="s">
        <v>62</v>
      </c>
      <c r="C4" s="34"/>
      <c r="D4" s="36" t="s">
        <v>11</v>
      </c>
      <c r="E4" s="34" t="s">
        <v>11</v>
      </c>
      <c r="F4" s="34" t="s">
        <v>69</v>
      </c>
      <c r="G4" s="37">
        <v>42277</v>
      </c>
      <c r="H4" s="34"/>
      <c r="I4" s="45">
        <v>36700</v>
      </c>
      <c r="J4" s="46">
        <v>36700</v>
      </c>
      <c r="K4" s="34" t="e">
        <v>#N/A</v>
      </c>
      <c r="L4" s="38" t="s">
        <v>70</v>
      </c>
      <c r="M4" s="38">
        <v>0</v>
      </c>
      <c r="N4" s="38"/>
      <c r="O4" s="38"/>
      <c r="P4" s="39"/>
      <c r="Q4" s="39"/>
      <c r="R4" s="39"/>
      <c r="S4" s="39"/>
      <c r="T4" s="40" t="s">
        <v>71</v>
      </c>
      <c r="U4" s="40" t="s">
        <v>71</v>
      </c>
      <c r="V4" s="43">
        <v>0</v>
      </c>
      <c r="W4" s="43">
        <v>0</v>
      </c>
      <c r="X4" s="38">
        <v>0</v>
      </c>
      <c r="Y4" s="38"/>
      <c r="Z4" s="38"/>
      <c r="AA4" s="38"/>
      <c r="AB4" s="38"/>
      <c r="AC4" s="38"/>
      <c r="AD4" s="38"/>
      <c r="AE4" s="34">
        <v>0</v>
      </c>
      <c r="AF4" s="34">
        <v>0</v>
      </c>
      <c r="AG4" s="46">
        <v>36700</v>
      </c>
      <c r="AH4" s="34">
        <v>0</v>
      </c>
      <c r="AI4" s="34">
        <v>0</v>
      </c>
      <c r="AJ4" s="34">
        <v>0</v>
      </c>
      <c r="AK4" s="34">
        <v>0</v>
      </c>
      <c r="AL4" s="34">
        <v>0</v>
      </c>
      <c r="AM4" s="34">
        <v>0</v>
      </c>
      <c r="AN4" s="34">
        <v>0</v>
      </c>
      <c r="AO4" s="34">
        <v>0</v>
      </c>
      <c r="AP4" s="34"/>
      <c r="AQ4" s="34"/>
      <c r="AR4" s="34"/>
      <c r="AS4" s="34">
        <v>0</v>
      </c>
    </row>
    <row r="5" spans="1:45" s="42" customFormat="1" ht="10" x14ac:dyDescent="0.2">
      <c r="A5" s="34">
        <v>890001605</v>
      </c>
      <c r="B5" s="35" t="s">
        <v>62</v>
      </c>
      <c r="C5" s="34"/>
      <c r="D5" s="36" t="s">
        <v>12</v>
      </c>
      <c r="E5" s="34" t="s">
        <v>12</v>
      </c>
      <c r="F5" s="34" t="s">
        <v>72</v>
      </c>
      <c r="G5" s="37">
        <v>42308</v>
      </c>
      <c r="H5" s="34"/>
      <c r="I5" s="45">
        <v>128400</v>
      </c>
      <c r="J5" s="46">
        <v>128400</v>
      </c>
      <c r="K5" s="34" t="e">
        <v>#N/A</v>
      </c>
      <c r="L5" s="38" t="s">
        <v>70</v>
      </c>
      <c r="M5" s="38">
        <v>0</v>
      </c>
      <c r="N5" s="38"/>
      <c r="O5" s="38"/>
      <c r="P5" s="39"/>
      <c r="Q5" s="39"/>
      <c r="R5" s="39"/>
      <c r="S5" s="39"/>
      <c r="T5" s="40" t="s">
        <v>71</v>
      </c>
      <c r="U5" s="40" t="s">
        <v>71</v>
      </c>
      <c r="V5" s="43">
        <v>0</v>
      </c>
      <c r="W5" s="43">
        <v>0</v>
      </c>
      <c r="X5" s="38">
        <v>0</v>
      </c>
      <c r="Y5" s="38"/>
      <c r="Z5" s="38"/>
      <c r="AA5" s="38"/>
      <c r="AB5" s="38"/>
      <c r="AC5" s="38"/>
      <c r="AD5" s="38"/>
      <c r="AE5" s="34">
        <v>0</v>
      </c>
      <c r="AF5" s="34">
        <v>0</v>
      </c>
      <c r="AG5" s="46">
        <v>128400</v>
      </c>
      <c r="AH5" s="34">
        <v>0</v>
      </c>
      <c r="AI5" s="34">
        <v>0</v>
      </c>
      <c r="AJ5" s="34">
        <v>0</v>
      </c>
      <c r="AK5" s="34">
        <v>0</v>
      </c>
      <c r="AL5" s="34">
        <v>0</v>
      </c>
      <c r="AM5" s="34">
        <v>0</v>
      </c>
      <c r="AN5" s="34">
        <v>0</v>
      </c>
      <c r="AO5" s="34">
        <v>0</v>
      </c>
      <c r="AP5" s="34"/>
      <c r="AQ5" s="34"/>
      <c r="AR5" s="34"/>
      <c r="AS5" s="34">
        <v>0</v>
      </c>
    </row>
    <row r="6" spans="1:45" s="42" customFormat="1" ht="10" x14ac:dyDescent="0.2">
      <c r="A6" s="34">
        <v>890001605</v>
      </c>
      <c r="B6" s="35" t="s">
        <v>62</v>
      </c>
      <c r="C6" s="34" t="s">
        <v>73</v>
      </c>
      <c r="D6" s="36">
        <v>8395</v>
      </c>
      <c r="E6" s="34" t="s">
        <v>74</v>
      </c>
      <c r="F6" s="34" t="s">
        <v>75</v>
      </c>
      <c r="G6" s="37">
        <v>44783</v>
      </c>
      <c r="H6" s="34"/>
      <c r="I6" s="45">
        <v>76200</v>
      </c>
      <c r="J6" s="46">
        <v>76200</v>
      </c>
      <c r="K6" s="34" t="s">
        <v>82</v>
      </c>
      <c r="L6" s="38" t="s">
        <v>70</v>
      </c>
      <c r="M6" s="38">
        <v>0</v>
      </c>
      <c r="N6" s="38"/>
      <c r="O6" s="38"/>
      <c r="P6" s="39"/>
      <c r="Q6" s="39"/>
      <c r="R6" s="39"/>
      <c r="S6" s="39"/>
      <c r="T6" s="40" t="s">
        <v>71</v>
      </c>
      <c r="U6" s="40" t="s">
        <v>71</v>
      </c>
      <c r="V6" s="43">
        <v>0</v>
      </c>
      <c r="W6" s="43">
        <v>0</v>
      </c>
      <c r="X6" s="38">
        <v>0</v>
      </c>
      <c r="Y6" s="38"/>
      <c r="Z6" s="38"/>
      <c r="AA6" s="38"/>
      <c r="AB6" s="38"/>
      <c r="AC6" s="38"/>
      <c r="AD6" s="38"/>
      <c r="AE6" s="34">
        <v>0</v>
      </c>
      <c r="AF6" s="34">
        <v>0</v>
      </c>
      <c r="AG6" s="46">
        <v>76200</v>
      </c>
      <c r="AH6" s="34">
        <v>0</v>
      </c>
      <c r="AI6" s="34">
        <v>0</v>
      </c>
      <c r="AJ6" s="34">
        <v>0</v>
      </c>
      <c r="AK6" s="34">
        <v>0</v>
      </c>
      <c r="AL6" s="34">
        <v>0</v>
      </c>
      <c r="AM6" s="34">
        <v>0</v>
      </c>
      <c r="AN6" s="34">
        <v>0</v>
      </c>
      <c r="AO6" s="34">
        <v>0</v>
      </c>
      <c r="AP6" s="34"/>
      <c r="AQ6" s="34"/>
      <c r="AR6" s="34"/>
      <c r="AS6" s="34">
        <v>0</v>
      </c>
    </row>
    <row r="7" spans="1:45" s="42" customFormat="1" ht="10" x14ac:dyDescent="0.2">
      <c r="A7" s="34">
        <v>890001605</v>
      </c>
      <c r="B7" s="35" t="s">
        <v>62</v>
      </c>
      <c r="C7" s="34" t="s">
        <v>73</v>
      </c>
      <c r="D7" s="36">
        <v>101681</v>
      </c>
      <c r="E7" s="34" t="s">
        <v>76</v>
      </c>
      <c r="F7" s="34" t="s">
        <v>77</v>
      </c>
      <c r="G7" s="37">
        <v>45060</v>
      </c>
      <c r="H7" s="34"/>
      <c r="I7" s="45">
        <v>79912</v>
      </c>
      <c r="J7" s="46">
        <v>79912</v>
      </c>
      <c r="K7" s="34" t="s">
        <v>82</v>
      </c>
      <c r="L7" s="38" t="s">
        <v>70</v>
      </c>
      <c r="M7" s="38">
        <v>0</v>
      </c>
      <c r="N7" s="38"/>
      <c r="O7" s="38"/>
      <c r="P7" s="39"/>
      <c r="Q7" s="39"/>
      <c r="R7" s="39"/>
      <c r="S7" s="39"/>
      <c r="T7" s="40" t="s">
        <v>71</v>
      </c>
      <c r="U7" s="40" t="s">
        <v>71</v>
      </c>
      <c r="V7" s="43">
        <v>0</v>
      </c>
      <c r="W7" s="43">
        <v>0</v>
      </c>
      <c r="X7" s="38">
        <v>0</v>
      </c>
      <c r="Y7" s="38"/>
      <c r="Z7" s="38"/>
      <c r="AA7" s="38"/>
      <c r="AB7" s="38"/>
      <c r="AC7" s="38"/>
      <c r="AD7" s="38"/>
      <c r="AE7" s="34">
        <v>0</v>
      </c>
      <c r="AF7" s="34">
        <v>0</v>
      </c>
      <c r="AG7" s="46">
        <v>79912</v>
      </c>
      <c r="AH7" s="34">
        <v>0</v>
      </c>
      <c r="AI7" s="34">
        <v>0</v>
      </c>
      <c r="AJ7" s="34">
        <v>0</v>
      </c>
      <c r="AK7" s="34">
        <v>0</v>
      </c>
      <c r="AL7" s="34">
        <v>0</v>
      </c>
      <c r="AM7" s="34">
        <v>0</v>
      </c>
      <c r="AN7" s="34">
        <v>0</v>
      </c>
      <c r="AO7" s="34">
        <v>0</v>
      </c>
      <c r="AP7" s="34"/>
      <c r="AQ7" s="34"/>
      <c r="AR7" s="34"/>
      <c r="AS7" s="34">
        <v>0</v>
      </c>
    </row>
    <row r="8" spans="1:45" s="42" customFormat="1" ht="10" x14ac:dyDescent="0.2">
      <c r="A8" s="34">
        <v>890001605</v>
      </c>
      <c r="B8" s="35" t="s">
        <v>62</v>
      </c>
      <c r="C8" s="34" t="s">
        <v>73</v>
      </c>
      <c r="D8" s="36">
        <v>102316</v>
      </c>
      <c r="E8" s="34" t="s">
        <v>78</v>
      </c>
      <c r="F8" s="34" t="s">
        <v>79</v>
      </c>
      <c r="G8" s="37">
        <v>45135</v>
      </c>
      <c r="H8" s="34"/>
      <c r="I8" s="45">
        <v>76664</v>
      </c>
      <c r="J8" s="46">
        <v>76664</v>
      </c>
      <c r="K8" s="34" t="s">
        <v>82</v>
      </c>
      <c r="L8" s="38" t="s">
        <v>70</v>
      </c>
      <c r="M8" s="38">
        <v>0</v>
      </c>
      <c r="N8" s="38"/>
      <c r="O8" s="38"/>
      <c r="P8" s="39"/>
      <c r="Q8" s="39"/>
      <c r="R8" s="39"/>
      <c r="S8" s="39"/>
      <c r="T8" s="40" t="s">
        <v>71</v>
      </c>
      <c r="U8" s="40" t="s">
        <v>71</v>
      </c>
      <c r="V8" s="43">
        <v>0</v>
      </c>
      <c r="W8" s="43">
        <v>0</v>
      </c>
      <c r="X8" s="38">
        <v>0</v>
      </c>
      <c r="Y8" s="38"/>
      <c r="Z8" s="38"/>
      <c r="AA8" s="38"/>
      <c r="AB8" s="38"/>
      <c r="AC8" s="38"/>
      <c r="AD8" s="38"/>
      <c r="AE8" s="34">
        <v>0</v>
      </c>
      <c r="AF8" s="34">
        <v>0</v>
      </c>
      <c r="AG8" s="46">
        <v>76664</v>
      </c>
      <c r="AH8" s="34">
        <v>0</v>
      </c>
      <c r="AI8" s="34">
        <v>0</v>
      </c>
      <c r="AJ8" s="34">
        <v>0</v>
      </c>
      <c r="AK8" s="34">
        <v>0</v>
      </c>
      <c r="AL8" s="34">
        <v>0</v>
      </c>
      <c r="AM8" s="34">
        <v>0</v>
      </c>
      <c r="AN8" s="34">
        <v>0</v>
      </c>
      <c r="AO8" s="34">
        <v>0</v>
      </c>
      <c r="AP8" s="34"/>
      <c r="AQ8" s="34"/>
      <c r="AR8" s="34"/>
      <c r="AS8" s="34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8" name="Rango1_1"/>
  </protectedRanges>
  <conditionalFormatting sqref="E1">
    <cfRule type="duplicateValues" dxfId="1" priority="3"/>
  </conditionalFormatting>
  <conditionalFormatting sqref="E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3:J8 AE3 AG4:AG8" xr:uid="{F957A892-71E9-4E68-BFB4-9A435B1B1097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9B6B3-83C1-4FCF-ADDB-BD45FBFED661}">
  <dimension ref="B1:J42"/>
  <sheetViews>
    <sheetView showGridLines="0" tabSelected="1" topLeftCell="A15" zoomScaleNormal="100" workbookViewId="0">
      <selection activeCell="D30" sqref="D30"/>
    </sheetView>
  </sheetViews>
  <sheetFormatPr baseColWidth="10" defaultColWidth="10.90625" defaultRowHeight="12.5" x14ac:dyDescent="0.25"/>
  <cols>
    <col min="1" max="1" width="1" style="48" customWidth="1"/>
    <col min="2" max="2" width="10.90625" style="48"/>
    <col min="3" max="3" width="17.54296875" style="48" customWidth="1"/>
    <col min="4" max="4" width="11.54296875" style="48" customWidth="1"/>
    <col min="5" max="8" width="10.90625" style="48"/>
    <col min="9" max="9" width="22.54296875" style="48" customWidth="1"/>
    <col min="10" max="10" width="14" style="48" customWidth="1"/>
    <col min="11" max="11" width="1.81640625" style="48" customWidth="1"/>
    <col min="12" max="16384" width="10.90625" style="48"/>
  </cols>
  <sheetData>
    <row r="1" spans="2:10" ht="6" customHeight="1" thickBot="1" x14ac:dyDescent="0.3"/>
    <row r="2" spans="2:10" ht="19.5" customHeight="1" x14ac:dyDescent="0.25">
      <c r="B2" s="49"/>
      <c r="C2" s="50"/>
      <c r="D2" s="98" t="s">
        <v>83</v>
      </c>
      <c r="E2" s="99"/>
      <c r="F2" s="99"/>
      <c r="G2" s="99"/>
      <c r="H2" s="99"/>
      <c r="I2" s="100"/>
      <c r="J2" s="104" t="s">
        <v>84</v>
      </c>
    </row>
    <row r="3" spans="2:10" ht="15.75" customHeight="1" thickBot="1" x14ac:dyDescent="0.3">
      <c r="B3" s="51"/>
      <c r="C3" s="52"/>
      <c r="D3" s="101"/>
      <c r="E3" s="102"/>
      <c r="F3" s="102"/>
      <c r="G3" s="102"/>
      <c r="H3" s="102"/>
      <c r="I3" s="103"/>
      <c r="J3" s="105"/>
    </row>
    <row r="4" spans="2:10" ht="13" x14ac:dyDescent="0.25">
      <c r="B4" s="51"/>
      <c r="C4" s="52"/>
      <c r="D4" s="53"/>
      <c r="E4" s="54"/>
      <c r="F4" s="54"/>
      <c r="G4" s="54"/>
      <c r="H4" s="54"/>
      <c r="I4" s="55"/>
      <c r="J4" s="56"/>
    </row>
    <row r="5" spans="2:10" ht="13" x14ac:dyDescent="0.25">
      <c r="B5" s="51"/>
      <c r="C5" s="52"/>
      <c r="D5" s="57" t="s">
        <v>85</v>
      </c>
      <c r="E5" s="58"/>
      <c r="F5" s="58"/>
      <c r="G5" s="58"/>
      <c r="H5" s="58"/>
      <c r="I5" s="59"/>
      <c r="J5" s="59" t="s">
        <v>86</v>
      </c>
    </row>
    <row r="6" spans="2:10" ht="13.5" thickBot="1" x14ac:dyDescent="0.3">
      <c r="B6" s="60"/>
      <c r="C6" s="61"/>
      <c r="D6" s="62"/>
      <c r="E6" s="63"/>
      <c r="F6" s="63"/>
      <c r="G6" s="63"/>
      <c r="H6" s="63"/>
      <c r="I6" s="64"/>
      <c r="J6" s="65"/>
    </row>
    <row r="7" spans="2:10" x14ac:dyDescent="0.25">
      <c r="B7" s="66"/>
      <c r="J7" s="67"/>
    </row>
    <row r="8" spans="2:10" x14ac:dyDescent="0.25">
      <c r="B8" s="66"/>
      <c r="J8" s="67"/>
    </row>
    <row r="9" spans="2:10" x14ac:dyDescent="0.25">
      <c r="B9" s="66"/>
      <c r="C9" s="48" t="str">
        <f ca="1">+CONCATENATE("Santiago de Cali, ",TEXT(TODAY(),"MMMM DD YYYY"))</f>
        <v>Santiago de Cali, abril 22 2025</v>
      </c>
      <c r="J9" s="67"/>
    </row>
    <row r="10" spans="2:10" ht="13" x14ac:dyDescent="0.3">
      <c r="B10" s="66"/>
      <c r="C10" s="68"/>
      <c r="E10" s="69"/>
      <c r="H10" s="70"/>
      <c r="J10" s="67"/>
    </row>
    <row r="11" spans="2:10" x14ac:dyDescent="0.25">
      <c r="B11" s="66"/>
      <c r="J11" s="67"/>
    </row>
    <row r="12" spans="2:10" ht="13" x14ac:dyDescent="0.3">
      <c r="B12" s="66"/>
      <c r="C12" s="68" t="s">
        <v>114</v>
      </c>
      <c r="J12" s="67"/>
    </row>
    <row r="13" spans="2:10" ht="13" x14ac:dyDescent="0.3">
      <c r="B13" s="66"/>
      <c r="C13" s="68" t="s">
        <v>115</v>
      </c>
      <c r="J13" s="67"/>
    </row>
    <row r="14" spans="2:10" x14ac:dyDescent="0.25">
      <c r="B14" s="66"/>
      <c r="J14" s="67"/>
    </row>
    <row r="15" spans="2:10" x14ac:dyDescent="0.25">
      <c r="B15" s="66"/>
      <c r="C15" s="48" t="s">
        <v>116</v>
      </c>
      <c r="J15" s="67"/>
    </row>
    <row r="16" spans="2:10" x14ac:dyDescent="0.25">
      <c r="B16" s="66"/>
      <c r="C16" s="71"/>
      <c r="J16" s="67"/>
    </row>
    <row r="17" spans="2:10" ht="13" x14ac:dyDescent="0.25">
      <c r="B17" s="66"/>
      <c r="C17" s="48" t="s">
        <v>87</v>
      </c>
      <c r="D17" s="69"/>
      <c r="H17" s="72" t="s">
        <v>88</v>
      </c>
      <c r="I17" s="73" t="s">
        <v>89</v>
      </c>
      <c r="J17" s="67"/>
    </row>
    <row r="18" spans="2:10" ht="13" x14ac:dyDescent="0.3">
      <c r="B18" s="66"/>
      <c r="C18" s="68" t="s">
        <v>90</v>
      </c>
      <c r="D18" s="68"/>
      <c r="E18" s="68"/>
      <c r="F18" s="68"/>
      <c r="H18" s="74">
        <v>6</v>
      </c>
      <c r="I18" s="75">
        <v>449576</v>
      </c>
      <c r="J18" s="67"/>
    </row>
    <row r="19" spans="2:10" x14ac:dyDescent="0.25">
      <c r="B19" s="66"/>
      <c r="C19" s="48" t="s">
        <v>91</v>
      </c>
      <c r="H19" s="76">
        <v>1</v>
      </c>
      <c r="I19" s="77">
        <v>51700</v>
      </c>
      <c r="J19" s="67"/>
    </row>
    <row r="20" spans="2:10" x14ac:dyDescent="0.25">
      <c r="B20" s="66"/>
      <c r="C20" s="48" t="s">
        <v>92</v>
      </c>
      <c r="H20" s="76">
        <v>0</v>
      </c>
      <c r="I20" s="77">
        <v>0</v>
      </c>
      <c r="J20" s="67"/>
    </row>
    <row r="21" spans="2:10" x14ac:dyDescent="0.25">
      <c r="B21" s="66"/>
      <c r="C21" s="48" t="s">
        <v>93</v>
      </c>
      <c r="H21" s="76">
        <v>5</v>
      </c>
      <c r="I21" s="77">
        <v>397876</v>
      </c>
      <c r="J21" s="67"/>
    </row>
    <row r="22" spans="2:10" x14ac:dyDescent="0.25">
      <c r="B22" s="66"/>
      <c r="C22" s="48" t="s">
        <v>94</v>
      </c>
      <c r="H22" s="76">
        <v>0</v>
      </c>
      <c r="I22" s="77">
        <v>0</v>
      </c>
      <c r="J22" s="67"/>
    </row>
    <row r="23" spans="2:10" x14ac:dyDescent="0.25">
      <c r="B23" s="66"/>
      <c r="C23" s="48" t="s">
        <v>95</v>
      </c>
      <c r="H23" s="76">
        <v>0</v>
      </c>
      <c r="I23" s="77">
        <v>0</v>
      </c>
      <c r="J23" s="67"/>
    </row>
    <row r="24" spans="2:10" ht="13" thickBot="1" x14ac:dyDescent="0.3">
      <c r="B24" s="66"/>
      <c r="C24" s="48" t="s">
        <v>96</v>
      </c>
      <c r="H24" s="78">
        <v>0</v>
      </c>
      <c r="I24" s="79">
        <v>0</v>
      </c>
      <c r="J24" s="67"/>
    </row>
    <row r="25" spans="2:10" ht="13" x14ac:dyDescent="0.3">
      <c r="B25" s="66"/>
      <c r="C25" s="68" t="s">
        <v>97</v>
      </c>
      <c r="D25" s="68"/>
      <c r="E25" s="68"/>
      <c r="F25" s="68"/>
      <c r="H25" s="74">
        <f>H19+H20+H21+H22+H24+H23</f>
        <v>6</v>
      </c>
      <c r="I25" s="75">
        <f>I19+I20+I21+I22+I24+I23</f>
        <v>449576</v>
      </c>
      <c r="J25" s="67"/>
    </row>
    <row r="26" spans="2:10" x14ac:dyDescent="0.25">
      <c r="B26" s="66"/>
      <c r="C26" s="48" t="s">
        <v>98</v>
      </c>
      <c r="H26" s="76">
        <v>0</v>
      </c>
      <c r="I26" s="77">
        <v>0</v>
      </c>
      <c r="J26" s="67"/>
    </row>
    <row r="27" spans="2:10" ht="13" thickBot="1" x14ac:dyDescent="0.3">
      <c r="B27" s="66"/>
      <c r="C27" s="48" t="s">
        <v>54</v>
      </c>
      <c r="H27" s="78">
        <v>0</v>
      </c>
      <c r="I27" s="79">
        <v>0</v>
      </c>
      <c r="J27" s="67"/>
    </row>
    <row r="28" spans="2:10" ht="13" x14ac:dyDescent="0.3">
      <c r="B28" s="66"/>
      <c r="C28" s="68" t="s">
        <v>99</v>
      </c>
      <c r="D28" s="68"/>
      <c r="E28" s="68"/>
      <c r="F28" s="68"/>
      <c r="H28" s="74">
        <f>H26+H27</f>
        <v>0</v>
      </c>
      <c r="I28" s="75">
        <f>I26+I27</f>
        <v>0</v>
      </c>
      <c r="J28" s="67"/>
    </row>
    <row r="29" spans="2:10" ht="13.5" thickBot="1" x14ac:dyDescent="0.35">
      <c r="B29" s="66"/>
      <c r="C29" s="48" t="s">
        <v>100</v>
      </c>
      <c r="D29" s="68"/>
      <c r="E29" s="68"/>
      <c r="F29" s="68"/>
      <c r="H29" s="78">
        <v>0</v>
      </c>
      <c r="I29" s="79">
        <v>0</v>
      </c>
      <c r="J29" s="67"/>
    </row>
    <row r="30" spans="2:10" ht="13" x14ac:dyDescent="0.3">
      <c r="B30" s="66"/>
      <c r="C30" s="68" t="s">
        <v>101</v>
      </c>
      <c r="D30" s="68"/>
      <c r="E30" s="68"/>
      <c r="F30" s="68"/>
      <c r="H30" s="76">
        <f>H29</f>
        <v>0</v>
      </c>
      <c r="I30" s="77">
        <f>I29</f>
        <v>0</v>
      </c>
      <c r="J30" s="67"/>
    </row>
    <row r="31" spans="2:10" ht="13" x14ac:dyDescent="0.3">
      <c r="B31" s="66"/>
      <c r="C31" s="68"/>
      <c r="D31" s="68"/>
      <c r="E31" s="68"/>
      <c r="F31" s="68"/>
      <c r="H31" s="80"/>
      <c r="I31" s="75"/>
      <c r="J31" s="67"/>
    </row>
    <row r="32" spans="2:10" ht="13.5" thickBot="1" x14ac:dyDescent="0.35">
      <c r="B32" s="66"/>
      <c r="C32" s="68" t="s">
        <v>102</v>
      </c>
      <c r="D32" s="68"/>
      <c r="H32" s="81">
        <f>H25+H28+H30</f>
        <v>6</v>
      </c>
      <c r="I32" s="82">
        <f>I25+I28+I30</f>
        <v>449576</v>
      </c>
      <c r="J32" s="67"/>
    </row>
    <row r="33" spans="2:10" ht="13.5" thickTop="1" x14ac:dyDescent="0.3">
      <c r="B33" s="66"/>
      <c r="C33" s="68"/>
      <c r="D33" s="68"/>
      <c r="H33" s="83">
        <f>+H18-H32</f>
        <v>0</v>
      </c>
      <c r="I33" s="77">
        <f>+I18-I32</f>
        <v>0</v>
      </c>
      <c r="J33" s="67"/>
    </row>
    <row r="34" spans="2:10" x14ac:dyDescent="0.25">
      <c r="B34" s="66"/>
      <c r="G34" s="83"/>
      <c r="H34" s="83"/>
      <c r="I34" s="83"/>
      <c r="J34" s="67"/>
    </row>
    <row r="35" spans="2:10" x14ac:dyDescent="0.25">
      <c r="B35" s="66"/>
      <c r="G35" s="83"/>
      <c r="H35" s="83"/>
      <c r="I35" s="83"/>
      <c r="J35" s="67"/>
    </row>
    <row r="36" spans="2:10" ht="13" x14ac:dyDescent="0.3">
      <c r="B36" s="66"/>
      <c r="C36" s="68"/>
      <c r="G36" s="83"/>
      <c r="H36" s="83"/>
      <c r="I36" s="83"/>
      <c r="J36" s="67"/>
    </row>
    <row r="37" spans="2:10" ht="13.5" thickBot="1" x14ac:dyDescent="0.35">
      <c r="B37" s="66"/>
      <c r="C37" s="84" t="s">
        <v>117</v>
      </c>
      <c r="D37" s="85"/>
      <c r="H37" s="84" t="s">
        <v>103</v>
      </c>
      <c r="I37" s="85"/>
      <c r="J37" s="67"/>
    </row>
    <row r="38" spans="2:10" ht="13" x14ac:dyDescent="0.3">
      <c r="B38" s="66"/>
      <c r="C38" s="68" t="s">
        <v>118</v>
      </c>
      <c r="D38" s="83"/>
      <c r="H38" s="86" t="s">
        <v>104</v>
      </c>
      <c r="I38" s="83"/>
      <c r="J38" s="67"/>
    </row>
    <row r="39" spans="2:10" ht="13" x14ac:dyDescent="0.3">
      <c r="B39" s="66"/>
      <c r="C39" s="68" t="s">
        <v>119</v>
      </c>
      <c r="H39" s="68" t="s">
        <v>105</v>
      </c>
      <c r="I39" s="83"/>
      <c r="J39" s="67"/>
    </row>
    <row r="40" spans="2:10" x14ac:dyDescent="0.25">
      <c r="B40" s="66"/>
      <c r="G40" s="83"/>
      <c r="H40" s="83"/>
      <c r="I40" s="83"/>
      <c r="J40" s="67"/>
    </row>
    <row r="41" spans="2:10" ht="12.75" customHeight="1" x14ac:dyDescent="0.25">
      <c r="B41" s="66"/>
      <c r="C41" s="106" t="s">
        <v>106</v>
      </c>
      <c r="D41" s="106"/>
      <c r="E41" s="106"/>
      <c r="F41" s="106"/>
      <c r="G41" s="106"/>
      <c r="H41" s="106"/>
      <c r="I41" s="106"/>
      <c r="J41" s="67"/>
    </row>
    <row r="42" spans="2:10" ht="18.75" customHeight="1" thickBot="1" x14ac:dyDescent="0.3">
      <c r="B42" s="87"/>
      <c r="C42" s="88"/>
      <c r="D42" s="88"/>
      <c r="E42" s="88"/>
      <c r="F42" s="88"/>
      <c r="G42" s="88"/>
      <c r="H42" s="88"/>
      <c r="I42" s="88"/>
      <c r="J42" s="89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F258-BBB1-4886-8474-A0B87CCC8928}">
  <dimension ref="B1:J37"/>
  <sheetViews>
    <sheetView showGridLines="0" zoomScale="84" zoomScaleNormal="84" zoomScaleSheetLayoutView="100" workbookViewId="0">
      <selection activeCell="G13" sqref="G13"/>
    </sheetView>
  </sheetViews>
  <sheetFormatPr baseColWidth="10" defaultColWidth="11.453125" defaultRowHeight="12.5" x14ac:dyDescent="0.25"/>
  <cols>
    <col min="1" max="1" width="4.453125" style="48" customWidth="1"/>
    <col min="2" max="2" width="11.453125" style="48"/>
    <col min="3" max="3" width="12.81640625" style="48" customWidth="1"/>
    <col min="4" max="4" width="22" style="48" customWidth="1"/>
    <col min="5" max="8" width="11.453125" style="48"/>
    <col min="9" max="9" width="24.81640625" style="48" customWidth="1"/>
    <col min="10" max="10" width="12.54296875" style="48" customWidth="1"/>
    <col min="11" max="11" width="1.81640625" style="48" customWidth="1"/>
    <col min="12" max="16384" width="11.453125" style="48"/>
  </cols>
  <sheetData>
    <row r="1" spans="2:10" ht="18" customHeight="1" thickBot="1" x14ac:dyDescent="0.3"/>
    <row r="2" spans="2:10" ht="19.5" customHeight="1" x14ac:dyDescent="0.25">
      <c r="B2" s="49"/>
      <c r="C2" s="50"/>
      <c r="D2" s="98" t="s">
        <v>107</v>
      </c>
      <c r="E2" s="99"/>
      <c r="F2" s="99"/>
      <c r="G2" s="99"/>
      <c r="H2" s="99"/>
      <c r="I2" s="100"/>
      <c r="J2" s="104" t="s">
        <v>84</v>
      </c>
    </row>
    <row r="3" spans="2:10" ht="15.75" customHeight="1" thickBot="1" x14ac:dyDescent="0.3">
      <c r="B3" s="51"/>
      <c r="C3" s="52"/>
      <c r="D3" s="101"/>
      <c r="E3" s="102"/>
      <c r="F3" s="102"/>
      <c r="G3" s="102"/>
      <c r="H3" s="102"/>
      <c r="I3" s="103"/>
      <c r="J3" s="105"/>
    </row>
    <row r="4" spans="2:10" ht="13" x14ac:dyDescent="0.25">
      <c r="B4" s="51"/>
      <c r="C4" s="52"/>
      <c r="E4" s="54"/>
      <c r="F4" s="54"/>
      <c r="G4" s="54"/>
      <c r="H4" s="54"/>
      <c r="I4" s="55"/>
      <c r="J4" s="56"/>
    </row>
    <row r="5" spans="2:10" ht="13" x14ac:dyDescent="0.25">
      <c r="B5" s="51"/>
      <c r="C5" s="52"/>
      <c r="D5" s="107" t="s">
        <v>108</v>
      </c>
      <c r="E5" s="108"/>
      <c r="F5" s="108"/>
      <c r="G5" s="108"/>
      <c r="H5" s="108"/>
      <c r="I5" s="109"/>
      <c r="J5" s="59" t="s">
        <v>109</v>
      </c>
    </row>
    <row r="6" spans="2:10" ht="13.5" thickBot="1" x14ac:dyDescent="0.3">
      <c r="B6" s="60"/>
      <c r="C6" s="61"/>
      <c r="D6" s="62"/>
      <c r="E6" s="63"/>
      <c r="F6" s="63"/>
      <c r="G6" s="63"/>
      <c r="H6" s="63"/>
      <c r="I6" s="64"/>
      <c r="J6" s="65"/>
    </row>
    <row r="7" spans="2:10" x14ac:dyDescent="0.25">
      <c r="B7" s="66"/>
      <c r="J7" s="67"/>
    </row>
    <row r="8" spans="2:10" x14ac:dyDescent="0.25">
      <c r="B8" s="66"/>
      <c r="J8" s="67"/>
    </row>
    <row r="9" spans="2:10" x14ac:dyDescent="0.25">
      <c r="B9" s="66"/>
      <c r="C9" s="48" t="str">
        <f ca="1">+'FOR-CSA-018'!C9</f>
        <v>Santiago de Cali, abril 22 2025</v>
      </c>
      <c r="D9" s="70"/>
      <c r="E9" s="69"/>
      <c r="J9" s="67"/>
    </row>
    <row r="10" spans="2:10" ht="13" x14ac:dyDescent="0.3">
      <c r="B10" s="66"/>
      <c r="C10" s="68"/>
      <c r="J10" s="67"/>
    </row>
    <row r="11" spans="2:10" ht="13" x14ac:dyDescent="0.3">
      <c r="B11" s="66"/>
      <c r="C11" s="68" t="str">
        <f>+'FOR-CSA-018'!C12</f>
        <v>Señores : HOSP SAN ROQUE DE CORDOBA QUINDIO E.</v>
      </c>
      <c r="J11" s="67"/>
    </row>
    <row r="12" spans="2:10" ht="13" x14ac:dyDescent="0.3">
      <c r="B12" s="66"/>
      <c r="C12" s="68" t="str">
        <f>+'FOR-CSA-018'!C13</f>
        <v>NIT: 890001605</v>
      </c>
      <c r="J12" s="67"/>
    </row>
    <row r="13" spans="2:10" x14ac:dyDescent="0.25">
      <c r="B13" s="66"/>
      <c r="J13" s="67"/>
    </row>
    <row r="14" spans="2:10" x14ac:dyDescent="0.25">
      <c r="B14" s="66"/>
      <c r="C14" s="48" t="s">
        <v>110</v>
      </c>
      <c r="J14" s="67"/>
    </row>
    <row r="15" spans="2:10" x14ac:dyDescent="0.25">
      <c r="B15" s="66"/>
      <c r="C15" s="71"/>
      <c r="J15" s="67"/>
    </row>
    <row r="16" spans="2:10" ht="13" x14ac:dyDescent="0.3">
      <c r="B16" s="66"/>
      <c r="C16" s="90"/>
      <c r="D16" s="69"/>
      <c r="H16" s="91" t="s">
        <v>88</v>
      </c>
      <c r="I16" s="91" t="s">
        <v>89</v>
      </c>
      <c r="J16" s="67"/>
    </row>
    <row r="17" spans="2:10" ht="13" x14ac:dyDescent="0.3">
      <c r="B17" s="66"/>
      <c r="C17" s="68" t="str">
        <f>+'FOR-CSA-018'!C17</f>
        <v>Con Corte al dia: 31/03/2025</v>
      </c>
      <c r="D17" s="68"/>
      <c r="E17" s="68"/>
      <c r="F17" s="68"/>
      <c r="H17" s="92">
        <f>+SUM(H18:H23)</f>
        <v>6</v>
      </c>
      <c r="I17" s="93">
        <f>+SUM(I18:I23)</f>
        <v>449576</v>
      </c>
      <c r="J17" s="67"/>
    </row>
    <row r="18" spans="2:10" x14ac:dyDescent="0.25">
      <c r="B18" s="66"/>
      <c r="C18" s="48" t="s">
        <v>91</v>
      </c>
      <c r="H18" s="94">
        <f>+'FOR-CSA-018'!H19</f>
        <v>1</v>
      </c>
      <c r="I18" s="95">
        <f>+'FOR-CSA-018'!I19</f>
        <v>51700</v>
      </c>
      <c r="J18" s="67"/>
    </row>
    <row r="19" spans="2:10" x14ac:dyDescent="0.25">
      <c r="B19" s="66"/>
      <c r="C19" s="48" t="s">
        <v>92</v>
      </c>
      <c r="H19" s="94">
        <f>+'FOR-CSA-018'!H20</f>
        <v>0</v>
      </c>
      <c r="I19" s="95">
        <f>+'FOR-CSA-018'!I20</f>
        <v>0</v>
      </c>
      <c r="J19" s="67"/>
    </row>
    <row r="20" spans="2:10" x14ac:dyDescent="0.25">
      <c r="B20" s="66"/>
      <c r="C20" s="48" t="s">
        <v>93</v>
      </c>
      <c r="H20" s="94">
        <f>+'FOR-CSA-018'!H21</f>
        <v>5</v>
      </c>
      <c r="I20" s="95">
        <f>+'FOR-CSA-018'!I21</f>
        <v>397876</v>
      </c>
      <c r="J20" s="67"/>
    </row>
    <row r="21" spans="2:10" x14ac:dyDescent="0.25">
      <c r="B21" s="66"/>
      <c r="C21" s="48" t="s">
        <v>94</v>
      </c>
      <c r="H21" s="94">
        <f>+'FOR-CSA-018'!H22</f>
        <v>0</v>
      </c>
      <c r="I21" s="95">
        <f>+'FOR-CSA-018'!I22</f>
        <v>0</v>
      </c>
      <c r="J21" s="67"/>
    </row>
    <row r="22" spans="2:10" x14ac:dyDescent="0.25">
      <c r="B22" s="66"/>
      <c r="C22" s="48" t="s">
        <v>95</v>
      </c>
      <c r="H22" s="94">
        <f>+'FOR-CSA-018'!H23</f>
        <v>0</v>
      </c>
      <c r="I22" s="95">
        <f>+'FOR-CSA-018'!I23</f>
        <v>0</v>
      </c>
      <c r="J22" s="67"/>
    </row>
    <row r="23" spans="2:10" x14ac:dyDescent="0.25">
      <c r="B23" s="66"/>
      <c r="C23" s="48" t="s">
        <v>111</v>
      </c>
      <c r="H23" s="94">
        <f>+'FOR-CSA-018'!H24</f>
        <v>0</v>
      </c>
      <c r="I23" s="95">
        <f>+'FOR-CSA-018'!I24</f>
        <v>0</v>
      </c>
      <c r="J23" s="67"/>
    </row>
    <row r="24" spans="2:10" ht="13" x14ac:dyDescent="0.3">
      <c r="B24" s="66"/>
      <c r="C24" s="68" t="s">
        <v>112</v>
      </c>
      <c r="D24" s="68"/>
      <c r="E24" s="68"/>
      <c r="F24" s="68"/>
      <c r="H24" s="92">
        <f>SUM(H18:H23)</f>
        <v>6</v>
      </c>
      <c r="I24" s="93">
        <f>+SUBTOTAL(9,I18:I23)</f>
        <v>449576</v>
      </c>
      <c r="J24" s="67"/>
    </row>
    <row r="25" spans="2:10" ht="13.5" thickBot="1" x14ac:dyDescent="0.35">
      <c r="B25" s="66"/>
      <c r="C25" s="68"/>
      <c r="D25" s="68"/>
      <c r="H25" s="96"/>
      <c r="I25" s="97"/>
      <c r="J25" s="67"/>
    </row>
    <row r="26" spans="2:10" ht="13.5" thickTop="1" x14ac:dyDescent="0.3">
      <c r="B26" s="66"/>
      <c r="C26" s="68"/>
      <c r="D26" s="68"/>
      <c r="H26" s="83"/>
      <c r="I26" s="77"/>
      <c r="J26" s="67"/>
    </row>
    <row r="27" spans="2:10" ht="13" x14ac:dyDescent="0.3">
      <c r="B27" s="66"/>
      <c r="C27" s="68"/>
      <c r="D27" s="68"/>
      <c r="H27" s="83"/>
      <c r="I27" s="77"/>
      <c r="J27" s="67"/>
    </row>
    <row r="28" spans="2:10" ht="13" x14ac:dyDescent="0.3">
      <c r="B28" s="66"/>
      <c r="C28" s="68"/>
      <c r="D28" s="68"/>
      <c r="H28" s="83"/>
      <c r="I28" s="77"/>
      <c r="J28" s="67"/>
    </row>
    <row r="29" spans="2:10" x14ac:dyDescent="0.25">
      <c r="B29" s="66"/>
      <c r="G29" s="83"/>
      <c r="H29" s="83"/>
      <c r="I29" s="83"/>
      <c r="J29" s="67"/>
    </row>
    <row r="30" spans="2:10" ht="13.5" thickBot="1" x14ac:dyDescent="0.35">
      <c r="B30" s="66"/>
      <c r="C30" s="84" t="str">
        <f>+'FOR-CSA-018'!C37</f>
        <v>Claudia Mora</v>
      </c>
      <c r="D30" s="84"/>
      <c r="G30" s="84" t="str">
        <f>+'FOR-CSA-018'!H37</f>
        <v>Lizeth Ome G.</v>
      </c>
      <c r="H30" s="85"/>
      <c r="I30" s="83"/>
      <c r="J30" s="67"/>
    </row>
    <row r="31" spans="2:10" ht="13" x14ac:dyDescent="0.3">
      <c r="B31" s="66"/>
      <c r="C31" s="86" t="str">
        <f>+'FOR-CSA-018'!C38</f>
        <v>Coordinadora de Cartera</v>
      </c>
      <c r="D31" s="86"/>
      <c r="G31" s="86" t="str">
        <f>+'FOR-CSA-018'!H38</f>
        <v>Cartera - Cuentas Salud</v>
      </c>
      <c r="H31" s="83"/>
      <c r="I31" s="83"/>
      <c r="J31" s="67"/>
    </row>
    <row r="32" spans="2:10" ht="13" x14ac:dyDescent="0.3">
      <c r="B32" s="66"/>
      <c r="C32" s="86" t="str">
        <f>+'FOR-CSA-018'!C39</f>
        <v>HOSP SAN ROQUE DE CORDOBA QUINDIO</v>
      </c>
      <c r="D32" s="86"/>
      <c r="G32" s="86" t="str">
        <f>+'FOR-CSA-018'!H39</f>
        <v>EPS Comfenalco Valle.</v>
      </c>
      <c r="H32" s="83"/>
      <c r="I32" s="83"/>
      <c r="J32" s="67"/>
    </row>
    <row r="33" spans="2:10" ht="13" x14ac:dyDescent="0.3">
      <c r="B33" s="66"/>
      <c r="C33" s="86"/>
      <c r="D33" s="86"/>
      <c r="G33" s="86"/>
      <c r="H33" s="83"/>
      <c r="I33" s="83"/>
      <c r="J33" s="67"/>
    </row>
    <row r="34" spans="2:10" ht="13" x14ac:dyDescent="0.3">
      <c r="B34" s="66"/>
      <c r="C34" s="86"/>
      <c r="D34" s="86"/>
      <c r="G34" s="86"/>
      <c r="H34" s="83"/>
      <c r="I34" s="83"/>
      <c r="J34" s="67"/>
    </row>
    <row r="35" spans="2:10" ht="14" x14ac:dyDescent="0.25">
      <c r="B35" s="66"/>
      <c r="C35" s="110" t="s">
        <v>113</v>
      </c>
      <c r="D35" s="110"/>
      <c r="E35" s="110"/>
      <c r="F35" s="110"/>
      <c r="G35" s="110"/>
      <c r="H35" s="110"/>
      <c r="I35" s="110"/>
      <c r="J35" s="67"/>
    </row>
    <row r="36" spans="2:10" ht="13" x14ac:dyDescent="0.3">
      <c r="B36" s="66"/>
      <c r="C36" s="86"/>
      <c r="D36" s="86"/>
      <c r="G36" s="86"/>
      <c r="H36" s="83"/>
      <c r="I36" s="83"/>
      <c r="J36" s="67"/>
    </row>
    <row r="37" spans="2:10" ht="18.75" customHeight="1" thickBot="1" x14ac:dyDescent="0.3">
      <c r="B37" s="87"/>
      <c r="C37" s="88"/>
      <c r="D37" s="88"/>
      <c r="E37" s="88"/>
      <c r="F37" s="88"/>
      <c r="G37" s="85"/>
      <c r="H37" s="85"/>
      <c r="I37" s="85"/>
      <c r="J37" s="89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CLAUDIAPC</dc:creator>
  <cp:lastModifiedBy>Neyla Lizeth Ome Guamanga</cp:lastModifiedBy>
  <dcterms:created xsi:type="dcterms:W3CDTF">2025-04-08T13:25:01Z</dcterms:created>
  <dcterms:modified xsi:type="dcterms:W3CDTF">2025-04-22T21:08:58Z</dcterms:modified>
</cp:coreProperties>
</file>