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46002309_ESE HOSP FRONTERIZO LA DORADA\"/>
    </mc:Choice>
  </mc:AlternateContent>
  <xr:revisionPtr revIDLastSave="0" documentId="13_ncr:1_{0531D0A5-3603-4BE8-B9C6-B1824F9C674A}" xr6:coauthVersionLast="47" xr6:coauthVersionMax="47" xr10:uidLastSave="{00000000-0000-0000-0000-000000000000}"/>
  <bookViews>
    <workbookView xWindow="-110" yWindow="-110" windowWidth="19420" windowHeight="11500" activeTab="2" xr2:uid="{77DA1213-1549-4DAA-8B9E-4CE869294B77}"/>
  </bookViews>
  <sheets>
    <sheet name="INFO IPS" sheetId="2" r:id="rId1"/>
    <sheet name="ESTADO DE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DE CADA FACT'!$A$2:$BN$5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4" l="1"/>
  <c r="C12" i="4"/>
  <c r="N1" i="3" l="1"/>
  <c r="O2" i="3" l="1"/>
  <c r="AM1" i="3"/>
  <c r="AL1" i="3"/>
  <c r="AK1" i="3"/>
  <c r="AJ1" i="3"/>
  <c r="AI1" i="3"/>
  <c r="AH1" i="3"/>
  <c r="AG1" i="3"/>
  <c r="AF1" i="3"/>
  <c r="AE1" i="3"/>
  <c r="AD1" i="3"/>
  <c r="W1" i="3"/>
  <c r="P1" i="3"/>
  <c r="J1" i="3"/>
  <c r="I1" i="3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I24" i="5" s="1"/>
  <c r="H19" i="5"/>
  <c r="H18" i="5"/>
  <c r="H17" i="5" s="1"/>
  <c r="I17" i="5"/>
  <c r="C9" i="5"/>
  <c r="I30" i="4"/>
  <c r="H30" i="4"/>
  <c r="I28" i="4"/>
  <c r="I32" i="4" s="1"/>
  <c r="I33" i="4" s="1"/>
  <c r="H28" i="4"/>
  <c r="I25" i="4"/>
  <c r="H25" i="4"/>
  <c r="C12" i="5"/>
  <c r="C11" i="5"/>
  <c r="C9" i="4"/>
  <c r="H5" i="2"/>
  <c r="H32" i="4" l="1"/>
  <c r="H33" i="4" s="1"/>
  <c r="H24" i="5"/>
</calcChain>
</file>

<file path=xl/sharedStrings.xml><?xml version="1.0" encoding="utf-8"?>
<sst xmlns="http://schemas.openxmlformats.org/spreadsheetml/2006/main" count="148" uniqueCount="97">
  <si>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</si>
  <si>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</si>
  <si>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</si>
  <si>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</si>
  <si>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</si>
  <si>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</si>
  <si>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</si>
  <si>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</si>
  <si>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</si>
  <si>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</si>
  <si>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</si>
  <si>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FRONTERIZO LA DORADA</t>
  </si>
  <si>
    <t>FVEH</t>
  </si>
  <si>
    <t>NO EXISTE CONTRATO</t>
  </si>
  <si>
    <t>LA DORADA, SAN MIGUEL- PUTUMAYO</t>
  </si>
  <si>
    <t>EVENTO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</si>
  <si>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</si>
  <si>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</si>
  <si>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</si>
  <si>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</si>
  <si>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</si>
  <si>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</si>
  <si>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</si>
  <si>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</si>
  <si>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</si>
  <si>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</si>
  <si>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</si>
  <si>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</si>
  <si>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</si>
  <si>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</si>
  <si>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</si>
  <si>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</si>
  <si>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</si>
  <si>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</si>
  <si>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</si>
  <si>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</si>
  <si>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</si>
  <si>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</si>
  <si>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</si>
  <si>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</si>
  <si>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</si>
  <si>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</si>
  <si>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</si>
  <si>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</si>
  <si>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</si>
  <si>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</si>
  <si>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</si>
  <si>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</si>
  <si>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</si>
  <si>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</si>
  <si>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</si>
  <si>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</si>
  <si>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</si>
  <si>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</si>
  <si>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</si>
  <si>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</si>
  <si>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</si>
  <si>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</si>
  <si>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</si>
  <si>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</si>
  <si>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</si>
  <si>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</si>
  <si>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</si>
  <si>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</si>
  <si>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</si>
  <si>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</si>
  <si>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</si>
  <si>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</si>
  <si>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</si>
  <si>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</si>
  <si>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</si>
  <si>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</si>
  <si>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</si>
  <si>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</si>
  <si>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</si>
  <si>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</si>
  <si>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</si>
  <si>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</si>
  <si>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</si>
  <si>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FRONTERIZO LA DORADA</t>
  </si>
  <si>
    <t>FVEH1000878220</t>
  </si>
  <si>
    <t>846002309_FVEH1000878220</t>
  </si>
  <si>
    <t>Factura pendiente en programacion de pago</t>
  </si>
  <si>
    <t>Factura Pendiente por Programacion de Pago</t>
  </si>
  <si>
    <t>Finalizada</t>
  </si>
  <si>
    <t>Urgencias</t>
  </si>
  <si>
    <t>URG-2023-91</t>
  </si>
  <si>
    <t>FVEH1000881135</t>
  </si>
  <si>
    <t>846002309_FVEH1000881135</t>
  </si>
  <si>
    <t>FVEH1000923753</t>
  </si>
  <si>
    <t>846002309_FVEH1000923753</t>
  </si>
  <si>
    <t>Facturas en Proceso Interno</t>
  </si>
  <si>
    <t>Para auditoria de pertinencia</t>
  </si>
  <si>
    <t>A continuacion me permito remitir nuestra respuesta al estado de cartera presentado en la fecha: 01/04/2025</t>
  </si>
  <si>
    <t>Con Corte al dia: 31/03/2025</t>
  </si>
  <si>
    <t>Carlos Fernando Rosero Pay</t>
  </si>
  <si>
    <t>Profesional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</si>
</sst>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&quot;$&quot;\ #,##0"/>
    <numFmt numFmtId="167" formatCode="&quot;$&quot;\ #,##0;[Red]&quot;$&quot;\ #,##0"/>
    <numFmt numFmtId="168" formatCode="[$$-240A]\ #,##0;\-[$$-240A]\ #,##0"/>
    <numFmt numFmtId="169" formatCode="_-&quot;$&quot;\ * #,##0_-;\-&quot;$&quot;\ * #,##0_-;_-&quot;$&quot;\ * &quot;-&quot;??_-;_-@_-"/>
    <numFmt numFmtId="170" formatCode="_-&quot;€&quot;\ * #,##0_-;\-&quot;€&quot;\ * #,##0_-;_-&quot;€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  <xf numFmtId="0" fontId="4" fillId="0" borderId="0" xfId="3" applyFont="1"/>
    <xf numFmtId="0" fontId="4" fillId="0" borderId="4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2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65" fontId="4" fillId="0" borderId="0" xfId="3" applyNumberFormat="1" applyFont="1"/>
    <xf numFmtId="14" fontId="4" fillId="0" borderId="0" xfId="3" applyNumberFormat="1" applyFont="1" applyAlignment="1">
      <alignment horizontal="left"/>
    </xf>
    <xf numFmtId="1" fontId="5" fillId="0" borderId="0" xfId="4" applyNumberFormat="1" applyFont="1" applyAlignment="1">
      <alignment horizontal="center" vertical="center"/>
    </xf>
    <xf numFmtId="166" fontId="5" fillId="0" borderId="0" xfId="3" applyNumberFormat="1" applyFont="1" applyAlignment="1">
      <alignment horizontal="center" vertical="center"/>
    </xf>
    <xf numFmtId="1" fontId="5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" fontId="4" fillId="0" borderId="9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7" fontId="5" fillId="0" borderId="13" xfId="3" applyNumberFormat="1" applyFont="1" applyBorder="1" applyAlignment="1">
      <alignment horizontal="right"/>
    </xf>
    <xf numFmtId="167" fontId="4" fillId="0" borderId="0" xfId="3" applyNumberFormat="1" applyFont="1"/>
    <xf numFmtId="167" fontId="5" fillId="0" borderId="9" xfId="3" applyNumberFormat="1" applyFont="1" applyBorder="1"/>
    <xf numFmtId="167" fontId="4" fillId="0" borderId="9" xfId="3" applyNumberFormat="1" applyFont="1" applyBorder="1"/>
    <xf numFmtId="167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4" fillId="3" borderId="0" xfId="3" applyFont="1" applyFill="1"/>
    <xf numFmtId="0" fontId="5" fillId="0" borderId="0" xfId="3" applyFont="1" applyAlignment="1">
      <alignment horizontal="center"/>
    </xf>
    <xf numFmtId="1" fontId="5" fillId="0" borderId="0" xfId="4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" fontId="4" fillId="0" borderId="0" xfId="4" applyNumberFormat="1" applyFont="1" applyAlignment="1">
      <alignment horizontal="right"/>
    </xf>
    <xf numFmtId="168" fontId="4" fillId="0" borderId="0" xfId="5" applyNumberFormat="1" applyFont="1" applyAlignment="1">
      <alignment horizontal="right"/>
    </xf>
    <xf numFmtId="164" fontId="4" fillId="0" borderId="13" xfId="5" applyNumberFormat="1" applyFont="1" applyBorder="1" applyAlignment="1">
      <alignment horizontal="center"/>
    </xf>
    <xf numFmtId="168" fontId="4" fillId="0" borderId="13" xfId="5" applyNumberFormat="1" applyFont="1" applyBorder="1" applyAlignment="1">
      <alignment horizontal="right"/>
    </xf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166" fontId="8" fillId="0" borderId="0" xfId="2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0" fontId="8" fillId="0" borderId="0" xfId="2" applyNumberFormat="1" applyFont="1" applyAlignment="1">
      <alignment vertical="center"/>
    </xf>
    <xf numFmtId="14" fontId="8" fillId="0" borderId="0" xfId="0" applyNumberFormat="1" applyFont="1" applyAlignment="1">
      <alignment vertical="center"/>
    </xf>
    <xf numFmtId="166" fontId="8" fillId="0" borderId="0" xfId="0" applyNumberFormat="1" applyFont="1"/>
    <xf numFmtId="166" fontId="8" fillId="0" borderId="0" xfId="2" applyNumberFormat="1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9" fontId="10" fillId="0" borderId="1" xfId="2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6" fontId="10" fillId="5" borderId="1" xfId="2" applyNumberFormat="1" applyFont="1" applyFill="1" applyBorder="1" applyAlignment="1">
      <alignment horizontal="center" vertical="center" wrapText="1"/>
    </xf>
    <xf numFmtId="0" fontId="10" fillId="5" borderId="1" xfId="2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4" fontId="10" fillId="6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70" fontId="10" fillId="4" borderId="1" xfId="2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center" vertical="center"/>
    </xf>
    <xf numFmtId="169" fontId="8" fillId="0" borderId="1" xfId="2" applyNumberFormat="1" applyFont="1" applyBorder="1" applyAlignment="1">
      <alignment horizontal="center" vertical="center"/>
    </xf>
    <xf numFmtId="44" fontId="8" fillId="0" borderId="1" xfId="2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FCE34528-26D7-4123-8613-1934503BE380}"/>
    <cellStyle name="Millares 3" xfId="4" xr:uid="{E5BBFE40-8A8E-45CF-A66B-19835907FD88}"/>
    <cellStyle name="Moneda" xfId="2" builtinId="4"/>
    <cellStyle name="Normal" xfId="0" builtinId="0"/>
    <cellStyle name="Normal 2 2" xfId="3" xr:uid="{8A4DFD8C-111B-46DE-8738-E9E1C74013B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E96E976-E1B9-473D-B831-997C08DB9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35F79C-93BD-43C7-BA4E-EA064E3ED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FED488F-998A-43C1-A80A-B39D5A782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26E01A-EB24-4ECE-9B13-C21529B5B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EFB75-0053-42F0-B03B-E8B1516DFFDE}">
  <dimension ref="A1:K5"/>
  <sheetViews>
    <sheetView workbookViewId="0">
      <selection activeCell="J3" sqref="J2:J3"/>
    </sheetView>
  </sheetViews>
  <sheetFormatPr baseColWidth="10" defaultRowHeight="14.5" x14ac:dyDescent="0.35"/>
  <sheetData>
    <row r="1" spans="1:11" ht="46.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 s="3">
        <v>846002309</v>
      </c>
      <c r="B2" s="3" t="s">
        <v>11</v>
      </c>
      <c r="C2" s="3" t="s">
        <v>12</v>
      </c>
      <c r="D2" s="3">
        <v>1000881135</v>
      </c>
      <c r="E2" s="4">
        <v>44989.958333333336</v>
      </c>
      <c r="F2" s="4">
        <v>45261</v>
      </c>
      <c r="G2" s="5">
        <v>200470</v>
      </c>
      <c r="H2" s="5">
        <v>200470</v>
      </c>
      <c r="I2" s="3" t="s">
        <v>13</v>
      </c>
      <c r="J2" s="3" t="s">
        <v>14</v>
      </c>
      <c r="K2" s="3" t="s">
        <v>15</v>
      </c>
    </row>
    <row r="3" spans="1:11" x14ac:dyDescent="0.35">
      <c r="A3" s="3">
        <v>846002309</v>
      </c>
      <c r="B3" s="3" t="s">
        <v>11</v>
      </c>
      <c r="C3" s="3" t="s">
        <v>12</v>
      </c>
      <c r="D3" s="3">
        <v>1000878220</v>
      </c>
      <c r="E3" s="4">
        <v>44931.646527777775</v>
      </c>
      <c r="F3" s="4">
        <v>45261</v>
      </c>
      <c r="G3" s="5">
        <v>221398</v>
      </c>
      <c r="H3" s="5">
        <v>221398</v>
      </c>
      <c r="I3" s="3" t="s">
        <v>13</v>
      </c>
      <c r="J3" s="3" t="s">
        <v>14</v>
      </c>
      <c r="K3" s="3" t="s">
        <v>15</v>
      </c>
    </row>
    <row r="4" spans="1:11" x14ac:dyDescent="0.35">
      <c r="A4" s="3">
        <v>846002310</v>
      </c>
      <c r="B4" s="3" t="s">
        <v>11</v>
      </c>
      <c r="C4" s="3" t="s">
        <v>12</v>
      </c>
      <c r="D4" s="3">
        <v>1000923753</v>
      </c>
      <c r="E4" s="4">
        <v>45690.751388888886</v>
      </c>
      <c r="F4" s="4">
        <v>45736</v>
      </c>
      <c r="G4" s="5">
        <v>50000</v>
      </c>
      <c r="H4" s="5">
        <v>50000</v>
      </c>
      <c r="I4" s="3" t="s">
        <v>13</v>
      </c>
      <c r="J4" s="3" t="s">
        <v>14</v>
      </c>
      <c r="K4" s="3" t="s">
        <v>15</v>
      </c>
    </row>
    <row r="5" spans="1:11" x14ac:dyDescent="0.35">
      <c r="H5" s="6">
        <f>SUM(H2:H4)</f>
        <v>471868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EC1E6-39F6-4914-AC0D-9EE6920E2441}">
  <dimension ref="A1:AR5"/>
  <sheetViews>
    <sheetView topLeftCell="Z1" workbookViewId="0">
      <selection activeCell="AJ1" sqref="AJ1"/>
    </sheetView>
  </sheetViews>
  <sheetFormatPr baseColWidth="10" defaultRowHeight="14.5" x14ac:dyDescent="0.35"/>
  <cols>
    <col min="24" max="24" width="12.26953125" customWidth="1"/>
    <col min="36" max="36" width="15.54296875" customWidth="1"/>
    <col min="41" max="41" width="13.26953125" customWidth="1"/>
    <col min="42" max="42" width="12.81640625" customWidth="1"/>
    <col min="44" max="44" width="14" customWidth="1"/>
  </cols>
  <sheetData>
    <row r="1" spans="1:44" s="67" customFormat="1" x14ac:dyDescent="0.35">
      <c r="A1" s="57"/>
      <c r="B1" s="58"/>
      <c r="C1" s="58"/>
      <c r="D1" s="58"/>
      <c r="E1" s="59"/>
      <c r="F1" s="58"/>
      <c r="G1" s="60"/>
      <c r="H1" s="60"/>
      <c r="I1" s="61">
        <f>+SUBTOTAL(9,I3:I26749)</f>
        <v>471868</v>
      </c>
      <c r="J1" s="61">
        <f>+SUBTOTAL(9,J3:J26749)</f>
        <v>471868</v>
      </c>
      <c r="K1" s="58"/>
      <c r="L1" s="58"/>
      <c r="M1" s="58"/>
      <c r="N1" s="62">
        <f>+J1-SUM(AD1:AL1)</f>
        <v>0</v>
      </c>
      <c r="O1" s="62"/>
      <c r="P1" s="61">
        <f>+SUBTOTAL(9,P3:P26749)</f>
        <v>421868</v>
      </c>
      <c r="Q1" s="63"/>
      <c r="R1" s="62"/>
      <c r="S1" s="64"/>
      <c r="T1" s="64"/>
      <c r="U1" s="64"/>
      <c r="V1" s="64"/>
      <c r="W1" s="61">
        <f>+SUBTOTAL(9,W3:W26749)</f>
        <v>0</v>
      </c>
      <c r="X1" s="62"/>
      <c r="Y1" s="62"/>
      <c r="Z1" s="62"/>
      <c r="AA1" s="62"/>
      <c r="AB1" s="62"/>
      <c r="AC1" s="62"/>
      <c r="AD1" s="61">
        <f t="shared" ref="AD1:AL1" si="0">+SUBTOTAL(9,AD3:AD26749)</f>
        <v>0</v>
      </c>
      <c r="AE1" s="61">
        <f t="shared" si="0"/>
        <v>0</v>
      </c>
      <c r="AF1" s="61">
        <f t="shared" si="0"/>
        <v>0</v>
      </c>
      <c r="AG1" s="61">
        <f t="shared" si="0"/>
        <v>0</v>
      </c>
      <c r="AH1" s="61">
        <f t="shared" si="0"/>
        <v>0</v>
      </c>
      <c r="AI1" s="61">
        <f t="shared" si="0"/>
        <v>0</v>
      </c>
      <c r="AJ1" s="61">
        <f t="shared" si="0"/>
        <v>421868</v>
      </c>
      <c r="AK1" s="61">
        <f t="shared" si="0"/>
        <v>50000</v>
      </c>
      <c r="AL1" s="61">
        <f t="shared" si="0"/>
        <v>0</v>
      </c>
      <c r="AM1" s="61">
        <f>+SUBTOTAL(9,AM3:AM26749)</f>
        <v>0</v>
      </c>
      <c r="AN1" s="65"/>
      <c r="AO1" s="65"/>
      <c r="AP1" s="65"/>
      <c r="AQ1" s="65"/>
      <c r="AR1" s="66"/>
    </row>
    <row r="2" spans="1:44" s="67" customFormat="1" ht="30" x14ac:dyDescent="0.35">
      <c r="A2" s="68" t="s">
        <v>0</v>
      </c>
      <c r="B2" s="68" t="s">
        <v>1</v>
      </c>
      <c r="C2" s="68" t="s">
        <v>2</v>
      </c>
      <c r="D2" s="68" t="s">
        <v>3</v>
      </c>
      <c r="E2" s="69" t="s">
        <v>48</v>
      </c>
      <c r="F2" s="68" t="s">
        <v>49</v>
      </c>
      <c r="G2" s="70" t="s">
        <v>4</v>
      </c>
      <c r="H2" s="70" t="s">
        <v>5</v>
      </c>
      <c r="I2" s="71" t="s">
        <v>6</v>
      </c>
      <c r="J2" s="71" t="s">
        <v>7</v>
      </c>
      <c r="K2" s="68" t="s">
        <v>8</v>
      </c>
      <c r="L2" s="68" t="s">
        <v>9</v>
      </c>
      <c r="M2" s="68" t="s">
        <v>10</v>
      </c>
      <c r="N2" s="72" t="s">
        <v>50</v>
      </c>
      <c r="O2" s="73" t="str">
        <f ca="1">+CONCATENATE("ESTADO EPS ",TEXT(TODAY(),"DD-MM-YYYY"))</f>
        <v>ESTADO EPS 15-04-2025</v>
      </c>
      <c r="P2" s="74" t="s">
        <v>51</v>
      </c>
      <c r="Q2" s="75" t="s">
        <v>52</v>
      </c>
      <c r="R2" s="76" t="s">
        <v>53</v>
      </c>
      <c r="S2" s="77" t="s">
        <v>54</v>
      </c>
      <c r="T2" s="77" t="s">
        <v>55</v>
      </c>
      <c r="U2" s="77" t="s">
        <v>56</v>
      </c>
      <c r="V2" s="77" t="s">
        <v>57</v>
      </c>
      <c r="W2" s="78" t="s">
        <v>60</v>
      </c>
      <c r="X2" s="78" t="s">
        <v>61</v>
      </c>
      <c r="Y2" s="78" t="s">
        <v>62</v>
      </c>
      <c r="Z2" s="78" t="s">
        <v>63</v>
      </c>
      <c r="AA2" s="78" t="s">
        <v>64</v>
      </c>
      <c r="AB2" s="78" t="s">
        <v>65</v>
      </c>
      <c r="AC2" s="78" t="s">
        <v>66</v>
      </c>
      <c r="AD2" s="79" t="s">
        <v>67</v>
      </c>
      <c r="AE2" s="79" t="s">
        <v>68</v>
      </c>
      <c r="AF2" s="79" t="s">
        <v>69</v>
      </c>
      <c r="AG2" s="79" t="s">
        <v>59</v>
      </c>
      <c r="AH2" s="79" t="s">
        <v>70</v>
      </c>
      <c r="AI2" s="79" t="s">
        <v>58</v>
      </c>
      <c r="AJ2" s="79" t="s">
        <v>71</v>
      </c>
      <c r="AK2" s="79" t="s">
        <v>31</v>
      </c>
      <c r="AL2" s="79" t="s">
        <v>72</v>
      </c>
      <c r="AM2" s="80" t="s">
        <v>73</v>
      </c>
      <c r="AN2" s="80" t="s">
        <v>74</v>
      </c>
      <c r="AO2" s="80" t="s">
        <v>75</v>
      </c>
      <c r="AP2" s="80" t="s">
        <v>76</v>
      </c>
      <c r="AQ2" s="80" t="s">
        <v>77</v>
      </c>
      <c r="AR2" s="80" t="s">
        <v>78</v>
      </c>
    </row>
    <row r="3" spans="1:44" s="87" customFormat="1" x14ac:dyDescent="0.35">
      <c r="A3" s="81">
        <v>846002309</v>
      </c>
      <c r="B3" s="82" t="s">
        <v>79</v>
      </c>
      <c r="C3" s="81" t="s">
        <v>12</v>
      </c>
      <c r="D3" s="81">
        <v>1000878220</v>
      </c>
      <c r="E3" s="83" t="s">
        <v>80</v>
      </c>
      <c r="F3" s="81" t="s">
        <v>81</v>
      </c>
      <c r="G3" s="84">
        <v>44931.646527777775</v>
      </c>
      <c r="H3" s="84">
        <v>45261</v>
      </c>
      <c r="I3" s="85">
        <v>221398</v>
      </c>
      <c r="J3" s="85">
        <v>221398</v>
      </c>
      <c r="K3" s="81" t="s">
        <v>13</v>
      </c>
      <c r="L3" s="81" t="s">
        <v>14</v>
      </c>
      <c r="M3" s="81" t="s">
        <v>15</v>
      </c>
      <c r="N3" s="81" t="s">
        <v>82</v>
      </c>
      <c r="O3" s="81" t="s">
        <v>83</v>
      </c>
      <c r="P3" s="86">
        <v>221398</v>
      </c>
      <c r="Q3" s="81">
        <v>1222361702</v>
      </c>
      <c r="R3" s="81" t="s">
        <v>84</v>
      </c>
      <c r="S3" s="84">
        <v>44931</v>
      </c>
      <c r="T3" s="84">
        <v>45261</v>
      </c>
      <c r="U3" s="84">
        <v>45288</v>
      </c>
      <c r="V3" s="84"/>
      <c r="W3" s="81">
        <v>0</v>
      </c>
      <c r="X3" s="81"/>
      <c r="Y3" s="81"/>
      <c r="Z3" s="81"/>
      <c r="AA3" s="81" t="s">
        <v>85</v>
      </c>
      <c r="AB3" s="81"/>
      <c r="AC3" s="81" t="s">
        <v>86</v>
      </c>
      <c r="AD3" s="81">
        <v>0</v>
      </c>
      <c r="AE3" s="81">
        <v>0</v>
      </c>
      <c r="AF3" s="81">
        <v>0</v>
      </c>
      <c r="AG3" s="81">
        <v>0</v>
      </c>
      <c r="AH3" s="81">
        <v>0</v>
      </c>
      <c r="AI3" s="81">
        <v>0</v>
      </c>
      <c r="AJ3" s="85">
        <v>221398</v>
      </c>
      <c r="AK3" s="81">
        <v>0</v>
      </c>
      <c r="AL3" s="81">
        <v>0</v>
      </c>
      <c r="AM3" s="81">
        <v>0</v>
      </c>
      <c r="AN3" s="81"/>
      <c r="AO3" s="81"/>
      <c r="AP3" s="81"/>
      <c r="AQ3" s="81"/>
      <c r="AR3" s="81">
        <v>0</v>
      </c>
    </row>
    <row r="4" spans="1:44" s="87" customFormat="1" x14ac:dyDescent="0.35">
      <c r="A4" s="81">
        <v>846002309</v>
      </c>
      <c r="B4" s="82" t="s">
        <v>79</v>
      </c>
      <c r="C4" s="81" t="s">
        <v>12</v>
      </c>
      <c r="D4" s="81">
        <v>1000881135</v>
      </c>
      <c r="E4" s="83" t="s">
        <v>87</v>
      </c>
      <c r="F4" s="81" t="s">
        <v>88</v>
      </c>
      <c r="G4" s="84">
        <v>44989.958333333336</v>
      </c>
      <c r="H4" s="84">
        <v>45261</v>
      </c>
      <c r="I4" s="85">
        <v>200470</v>
      </c>
      <c r="J4" s="85">
        <v>200470</v>
      </c>
      <c r="K4" s="81" t="s">
        <v>13</v>
      </c>
      <c r="L4" s="81" t="s">
        <v>14</v>
      </c>
      <c r="M4" s="81" t="s">
        <v>15</v>
      </c>
      <c r="N4" s="81" t="s">
        <v>82</v>
      </c>
      <c r="O4" s="81" t="s">
        <v>83</v>
      </c>
      <c r="P4" s="86">
        <v>200470</v>
      </c>
      <c r="Q4" s="81">
        <v>1222457435</v>
      </c>
      <c r="R4" s="81" t="s">
        <v>84</v>
      </c>
      <c r="S4" s="84">
        <v>44989</v>
      </c>
      <c r="T4" s="84">
        <v>45261</v>
      </c>
      <c r="U4" s="84">
        <v>45290</v>
      </c>
      <c r="V4" s="84"/>
      <c r="W4" s="81">
        <v>0</v>
      </c>
      <c r="X4" s="81"/>
      <c r="Y4" s="81"/>
      <c r="Z4" s="81"/>
      <c r="AA4" s="81" t="s">
        <v>85</v>
      </c>
      <c r="AB4" s="81"/>
      <c r="AC4" s="81" t="s">
        <v>86</v>
      </c>
      <c r="AD4" s="81">
        <v>0</v>
      </c>
      <c r="AE4" s="81">
        <v>0</v>
      </c>
      <c r="AF4" s="81">
        <v>0</v>
      </c>
      <c r="AG4" s="81">
        <v>0</v>
      </c>
      <c r="AH4" s="81">
        <v>0</v>
      </c>
      <c r="AI4" s="81">
        <v>0</v>
      </c>
      <c r="AJ4" s="85">
        <v>200470</v>
      </c>
      <c r="AK4" s="81">
        <v>0</v>
      </c>
      <c r="AL4" s="81">
        <v>0</v>
      </c>
      <c r="AM4" s="81">
        <v>0</v>
      </c>
      <c r="AN4" s="81"/>
      <c r="AO4" s="81"/>
      <c r="AP4" s="81"/>
      <c r="AQ4" s="81"/>
      <c r="AR4" s="81">
        <v>0</v>
      </c>
    </row>
    <row r="5" spans="1:44" s="87" customFormat="1" x14ac:dyDescent="0.35">
      <c r="A5" s="81">
        <v>846002309</v>
      </c>
      <c r="B5" s="82" t="s">
        <v>79</v>
      </c>
      <c r="C5" s="81" t="s">
        <v>12</v>
      </c>
      <c r="D5" s="81">
        <v>1000923753</v>
      </c>
      <c r="E5" s="83" t="s">
        <v>89</v>
      </c>
      <c r="F5" s="81" t="s">
        <v>90</v>
      </c>
      <c r="G5" s="84">
        <v>45690.751388888886</v>
      </c>
      <c r="H5" s="84">
        <v>45736</v>
      </c>
      <c r="I5" s="85">
        <v>50000</v>
      </c>
      <c r="J5" s="85">
        <v>50000</v>
      </c>
      <c r="K5" s="81" t="s">
        <v>13</v>
      </c>
      <c r="L5" s="81" t="s">
        <v>14</v>
      </c>
      <c r="M5" s="81" t="s">
        <v>15</v>
      </c>
      <c r="N5" s="81" t="e">
        <v>#N/A</v>
      </c>
      <c r="O5" s="81" t="s">
        <v>91</v>
      </c>
      <c r="P5" s="81">
        <v>0</v>
      </c>
      <c r="Q5" s="81"/>
      <c r="R5" s="81" t="s">
        <v>92</v>
      </c>
      <c r="S5" s="84">
        <v>45691</v>
      </c>
      <c r="T5" s="84">
        <v>45748</v>
      </c>
      <c r="U5" s="84"/>
      <c r="V5" s="84"/>
      <c r="W5" s="81">
        <v>0</v>
      </c>
      <c r="X5" s="81"/>
      <c r="Y5" s="81"/>
      <c r="Z5" s="81"/>
      <c r="AA5" s="81" t="s">
        <v>85</v>
      </c>
      <c r="AB5" s="81"/>
      <c r="AC5" s="81"/>
      <c r="AD5" s="81">
        <v>0</v>
      </c>
      <c r="AE5" s="81">
        <v>0</v>
      </c>
      <c r="AF5" s="81">
        <v>0</v>
      </c>
      <c r="AG5" s="81">
        <v>0</v>
      </c>
      <c r="AH5" s="81">
        <v>0</v>
      </c>
      <c r="AI5" s="81">
        <v>0</v>
      </c>
      <c r="AJ5" s="81">
        <v>0</v>
      </c>
      <c r="AK5" s="85">
        <v>50000</v>
      </c>
      <c r="AL5" s="81">
        <v>0</v>
      </c>
      <c r="AM5" s="81">
        <v>0</v>
      </c>
      <c r="AN5" s="81"/>
      <c r="AO5" s="81"/>
      <c r="AP5" s="81"/>
      <c r="AQ5" s="81"/>
      <c r="AR5" s="81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4_11"/>
  </protectedRanges>
  <autoFilter ref="A2:BN5" xr:uid="{46BEC1E6-39F6-4914-AC0D-9EE6920E2441}"/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J3:J5" xr:uid="{3DDD2328-6A5B-45A7-AB30-5BA2CF8D3913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495E3-A671-443B-A32E-760C4F262FD6}">
  <dimension ref="B1:J42"/>
  <sheetViews>
    <sheetView showGridLines="0" tabSelected="1" topLeftCell="A15" zoomScaleNormal="100" workbookViewId="0">
      <selection activeCell="C30" sqref="C30"/>
    </sheetView>
  </sheetViews>
  <sheetFormatPr baseColWidth="10" defaultColWidth="10.90625" defaultRowHeight="12.5" x14ac:dyDescent="0.25"/>
  <cols>
    <col min="1" max="1" width="1" style="7" customWidth="1"/>
    <col min="2" max="2" width="10.90625" style="7"/>
    <col min="3" max="3" width="17.54296875" style="7" customWidth="1"/>
    <col min="4" max="4" width="11.54296875" style="7" customWidth="1"/>
    <col min="5" max="8" width="10.90625" style="7"/>
    <col min="9" max="9" width="22.54296875" style="7" customWidth="1"/>
    <col min="10" max="10" width="14" style="7" customWidth="1"/>
    <col min="11" max="11" width="1.81640625" style="7" customWidth="1"/>
    <col min="12" max="16384" width="10.90625" style="7"/>
  </cols>
  <sheetData>
    <row r="1" spans="2:10" ht="6" customHeight="1" thickBot="1" x14ac:dyDescent="0.3"/>
    <row r="2" spans="2:10" ht="19.5" customHeight="1" x14ac:dyDescent="0.25">
      <c r="B2" s="8"/>
      <c r="C2" s="9"/>
      <c r="D2" s="88" t="s">
        <v>16</v>
      </c>
      <c r="E2" s="89"/>
      <c r="F2" s="89"/>
      <c r="G2" s="89"/>
      <c r="H2" s="89"/>
      <c r="I2" s="90"/>
      <c r="J2" s="94" t="s">
        <v>17</v>
      </c>
    </row>
    <row r="3" spans="2:10" ht="15.75" customHeight="1" thickBot="1" x14ac:dyDescent="0.3">
      <c r="B3" s="10"/>
      <c r="C3" s="11"/>
      <c r="D3" s="91"/>
      <c r="E3" s="92"/>
      <c r="F3" s="92"/>
      <c r="G3" s="92"/>
      <c r="H3" s="92"/>
      <c r="I3" s="93"/>
      <c r="J3" s="95"/>
    </row>
    <row r="4" spans="2:10" ht="13" x14ac:dyDescent="0.25">
      <c r="B4" s="10"/>
      <c r="C4" s="11"/>
      <c r="D4" s="12"/>
      <c r="E4" s="13"/>
      <c r="F4" s="13"/>
      <c r="G4" s="13"/>
      <c r="H4" s="13"/>
      <c r="I4" s="14"/>
      <c r="J4" s="15"/>
    </row>
    <row r="5" spans="2:10" ht="13" x14ac:dyDescent="0.25">
      <c r="B5" s="10"/>
      <c r="C5" s="11"/>
      <c r="D5" s="16" t="s">
        <v>18</v>
      </c>
      <c r="E5" s="17"/>
      <c r="F5" s="17"/>
      <c r="G5" s="17"/>
      <c r="H5" s="17"/>
      <c r="I5" s="18"/>
      <c r="J5" s="18" t="s">
        <v>19</v>
      </c>
    </row>
    <row r="6" spans="2:10" ht="13.5" thickBot="1" x14ac:dyDescent="0.3">
      <c r="B6" s="19"/>
      <c r="C6" s="20"/>
      <c r="D6" s="21"/>
      <c r="E6" s="22"/>
      <c r="F6" s="22"/>
      <c r="G6" s="22"/>
      <c r="H6" s="22"/>
      <c r="I6" s="23"/>
      <c r="J6" s="24"/>
    </row>
    <row r="7" spans="2:10" x14ac:dyDescent="0.25">
      <c r="B7" s="25"/>
      <c r="J7" s="26"/>
    </row>
    <row r="8" spans="2:10" x14ac:dyDescent="0.25">
      <c r="B8" s="25"/>
      <c r="J8" s="26"/>
    </row>
    <row r="9" spans="2:10" x14ac:dyDescent="0.25">
      <c r="B9" s="25"/>
      <c r="C9" s="7" t="str">
        <f ca="1">+CONCATENATE("Santiago de Cali, ",TEXT(TODAY(),"MMMM DD YYYY"))</f>
        <v>Santiago de Cali, abril 15 2025</v>
      </c>
      <c r="J9" s="26"/>
    </row>
    <row r="10" spans="2:10" ht="13" x14ac:dyDescent="0.3">
      <c r="B10" s="25"/>
      <c r="C10" s="27"/>
      <c r="E10" s="28"/>
      <c r="H10" s="29"/>
      <c r="J10" s="26"/>
    </row>
    <row r="11" spans="2:10" x14ac:dyDescent="0.25">
      <c r="B11" s="25"/>
      <c r="J11" s="26"/>
    </row>
    <row r="12" spans="2:10" ht="13" x14ac:dyDescent="0.3">
      <c r="B12" s="25"/>
      <c r="C12" s="27" t="str">
        <f>+CONCATENATE("Señores : ",'ESTADO DE CADA FACT'!B3)</f>
        <v>Señores : ESE HOSP FRONTERIZO LA DORADA</v>
      </c>
      <c r="J12" s="26"/>
    </row>
    <row r="13" spans="2:10" ht="13" x14ac:dyDescent="0.3">
      <c r="B13" s="25"/>
      <c r="C13" s="27" t="str">
        <f>+CONCATENATE("NIT: ",'INFO IPS'!A3)</f>
        <v>NIT: 846002309</v>
      </c>
      <c r="J13" s="26"/>
    </row>
    <row r="14" spans="2:10" x14ac:dyDescent="0.25">
      <c r="B14" s="25"/>
      <c r="J14" s="26"/>
    </row>
    <row r="15" spans="2:10" x14ac:dyDescent="0.25">
      <c r="B15" s="25"/>
      <c r="C15" s="7" t="s">
        <v>93</v>
      </c>
      <c r="J15" s="26"/>
    </row>
    <row r="16" spans="2:10" x14ac:dyDescent="0.25">
      <c r="B16" s="25"/>
      <c r="C16" s="30"/>
      <c r="J16" s="26"/>
    </row>
    <row r="17" spans="2:10" ht="13" x14ac:dyDescent="0.25">
      <c r="B17" s="25"/>
      <c r="C17" s="7" t="s">
        <v>94</v>
      </c>
      <c r="D17" s="28"/>
      <c r="H17" s="31" t="s">
        <v>20</v>
      </c>
      <c r="I17" s="32" t="s">
        <v>21</v>
      </c>
      <c r="J17" s="26"/>
    </row>
    <row r="18" spans="2:10" ht="13" x14ac:dyDescent="0.3">
      <c r="B18" s="25"/>
      <c r="C18" s="27" t="s">
        <v>22</v>
      </c>
      <c r="D18" s="27"/>
      <c r="E18" s="27"/>
      <c r="F18" s="27"/>
      <c r="H18" s="33">
        <v>3</v>
      </c>
      <c r="I18" s="38">
        <v>471868</v>
      </c>
      <c r="J18" s="26"/>
    </row>
    <row r="19" spans="2:10" x14ac:dyDescent="0.25">
      <c r="B19" s="25"/>
      <c r="C19" s="7" t="s">
        <v>23</v>
      </c>
      <c r="H19" s="35">
        <v>0</v>
      </c>
      <c r="I19" s="34">
        <v>0</v>
      </c>
      <c r="J19" s="26"/>
    </row>
    <row r="20" spans="2:10" x14ac:dyDescent="0.25">
      <c r="B20" s="25"/>
      <c r="C20" s="7" t="s">
        <v>24</v>
      </c>
      <c r="H20" s="35">
        <v>0</v>
      </c>
      <c r="I20" s="34">
        <v>0</v>
      </c>
      <c r="J20" s="26"/>
    </row>
    <row r="21" spans="2:10" x14ac:dyDescent="0.25">
      <c r="B21" s="25"/>
      <c r="C21" s="7" t="s">
        <v>25</v>
      </c>
      <c r="H21" s="35">
        <v>0</v>
      </c>
      <c r="I21" s="34">
        <v>0</v>
      </c>
      <c r="J21" s="26"/>
    </row>
    <row r="22" spans="2:10" x14ac:dyDescent="0.25">
      <c r="B22" s="25"/>
      <c r="C22" s="7" t="s">
        <v>26</v>
      </c>
      <c r="H22" s="35">
        <v>0</v>
      </c>
      <c r="I22" s="34">
        <v>0</v>
      </c>
      <c r="J22" s="26"/>
    </row>
    <row r="23" spans="2:10" x14ac:dyDescent="0.25">
      <c r="B23" s="25"/>
      <c r="C23" s="7" t="s">
        <v>27</v>
      </c>
      <c r="H23" s="35">
        <v>0</v>
      </c>
      <c r="I23" s="34">
        <v>0</v>
      </c>
      <c r="J23" s="26"/>
    </row>
    <row r="24" spans="2:10" ht="13" thickBot="1" x14ac:dyDescent="0.3">
      <c r="B24" s="25"/>
      <c r="C24" s="7" t="s">
        <v>28</v>
      </c>
      <c r="H24" s="36">
        <v>0</v>
      </c>
      <c r="I24" s="37">
        <v>0</v>
      </c>
      <c r="J24" s="26"/>
    </row>
    <row r="25" spans="2:10" ht="13" x14ac:dyDescent="0.3">
      <c r="B25" s="25"/>
      <c r="C25" s="27" t="s">
        <v>29</v>
      </c>
      <c r="D25" s="27"/>
      <c r="E25" s="27"/>
      <c r="F25" s="27"/>
      <c r="H25" s="33">
        <f>H19+H20+H21+H22+H24+H23</f>
        <v>0</v>
      </c>
      <c r="I25" s="38">
        <f>I19+I20+I21+I22+I24+I23</f>
        <v>0</v>
      </c>
      <c r="J25" s="26"/>
    </row>
    <row r="26" spans="2:10" x14ac:dyDescent="0.25">
      <c r="B26" s="25"/>
      <c r="C26" s="7" t="s">
        <v>30</v>
      </c>
      <c r="H26" s="35">
        <v>2</v>
      </c>
      <c r="I26" s="34">
        <v>421868</v>
      </c>
      <c r="J26" s="26"/>
    </row>
    <row r="27" spans="2:10" ht="13" thickBot="1" x14ac:dyDescent="0.3">
      <c r="B27" s="25"/>
      <c r="C27" s="7" t="s">
        <v>31</v>
      </c>
      <c r="H27" s="36">
        <v>1</v>
      </c>
      <c r="I27" s="37">
        <v>50000</v>
      </c>
      <c r="J27" s="26"/>
    </row>
    <row r="28" spans="2:10" ht="13" x14ac:dyDescent="0.3">
      <c r="B28" s="25"/>
      <c r="C28" s="27" t="s">
        <v>32</v>
      </c>
      <c r="D28" s="27"/>
      <c r="E28" s="27"/>
      <c r="F28" s="27"/>
      <c r="H28" s="33">
        <f>H26+H27</f>
        <v>3</v>
      </c>
      <c r="I28" s="38">
        <f>I26+I27</f>
        <v>471868</v>
      </c>
      <c r="J28" s="26"/>
    </row>
    <row r="29" spans="2:10" ht="13.5" thickBot="1" x14ac:dyDescent="0.35">
      <c r="B29" s="25"/>
      <c r="C29" s="7" t="s">
        <v>33</v>
      </c>
      <c r="D29" s="27"/>
      <c r="E29" s="27"/>
      <c r="F29" s="27"/>
      <c r="H29" s="36">
        <v>0</v>
      </c>
      <c r="I29" s="37">
        <v>0</v>
      </c>
      <c r="J29" s="26"/>
    </row>
    <row r="30" spans="2:10" ht="13" x14ac:dyDescent="0.3">
      <c r="B30" s="25"/>
      <c r="C30" s="27" t="s">
        <v>34</v>
      </c>
      <c r="D30" s="27"/>
      <c r="E30" s="27"/>
      <c r="F30" s="27"/>
      <c r="H30" s="35">
        <f>H29</f>
        <v>0</v>
      </c>
      <c r="I30" s="34">
        <f>I29</f>
        <v>0</v>
      </c>
      <c r="J30" s="26"/>
    </row>
    <row r="31" spans="2:10" ht="13" x14ac:dyDescent="0.3">
      <c r="B31" s="25"/>
      <c r="C31" s="27"/>
      <c r="D31" s="27"/>
      <c r="E31" s="27"/>
      <c r="F31" s="27"/>
      <c r="H31" s="39"/>
      <c r="I31" s="38"/>
      <c r="J31" s="26"/>
    </row>
    <row r="32" spans="2:10" ht="13.5" thickBot="1" x14ac:dyDescent="0.35">
      <c r="B32" s="25"/>
      <c r="C32" s="27" t="s">
        <v>35</v>
      </c>
      <c r="D32" s="27"/>
      <c r="H32" s="40">
        <f>H25+H28+H30</f>
        <v>3</v>
      </c>
      <c r="I32" s="41">
        <f>I25+I28+I30</f>
        <v>471868</v>
      </c>
      <c r="J32" s="26"/>
    </row>
    <row r="33" spans="2:10" ht="13.5" thickTop="1" x14ac:dyDescent="0.3">
      <c r="B33" s="25"/>
      <c r="C33" s="27"/>
      <c r="D33" s="27"/>
      <c r="H33" s="42">
        <f>+H18-H32</f>
        <v>0</v>
      </c>
      <c r="I33" s="34">
        <f>+I18-I32</f>
        <v>0</v>
      </c>
      <c r="J33" s="26"/>
    </row>
    <row r="34" spans="2:10" x14ac:dyDescent="0.25">
      <c r="B34" s="25"/>
      <c r="G34" s="42"/>
      <c r="H34" s="42"/>
      <c r="I34" s="42"/>
      <c r="J34" s="26"/>
    </row>
    <row r="35" spans="2:10" ht="14.5" x14ac:dyDescent="0.35">
      <c r="B35" s="25"/>
      <c r="G35" s="42"/>
      <c r="H35"/>
      <c r="I35" s="42"/>
      <c r="J35" s="26"/>
    </row>
    <row r="36" spans="2:10" ht="13" x14ac:dyDescent="0.3">
      <c r="B36" s="25"/>
      <c r="C36" s="27"/>
      <c r="G36" s="42"/>
      <c r="H36" s="42"/>
      <c r="I36" s="42"/>
      <c r="J36" s="26"/>
    </row>
    <row r="37" spans="2:10" ht="13.5" thickBot="1" x14ac:dyDescent="0.35">
      <c r="B37" s="25"/>
      <c r="C37" s="43" t="s">
        <v>95</v>
      </c>
      <c r="D37" s="44"/>
      <c r="H37" s="43" t="s">
        <v>36</v>
      </c>
      <c r="I37" s="44"/>
      <c r="J37" s="26"/>
    </row>
    <row r="38" spans="2:10" ht="13" x14ac:dyDescent="0.3">
      <c r="B38" s="25"/>
      <c r="C38" s="27" t="s">
        <v>96</v>
      </c>
      <c r="D38" s="42"/>
      <c r="H38" s="45" t="s">
        <v>37</v>
      </c>
      <c r="I38" s="42"/>
      <c r="J38" s="26"/>
    </row>
    <row r="39" spans="2:10" ht="13" x14ac:dyDescent="0.3">
      <c r="B39" s="25"/>
      <c r="C39" s="27" t="s">
        <v>38</v>
      </c>
      <c r="H39" s="27" t="s">
        <v>39</v>
      </c>
      <c r="I39" s="42"/>
      <c r="J39" s="26"/>
    </row>
    <row r="40" spans="2:10" x14ac:dyDescent="0.25">
      <c r="B40" s="25"/>
      <c r="G40" s="42"/>
      <c r="H40" s="42"/>
      <c r="I40" s="42"/>
      <c r="J40" s="26"/>
    </row>
    <row r="41" spans="2:10" ht="12.75" customHeight="1" x14ac:dyDescent="0.25">
      <c r="B41" s="25"/>
      <c r="C41" s="96" t="s">
        <v>40</v>
      </c>
      <c r="D41" s="96"/>
      <c r="E41" s="96"/>
      <c r="F41" s="96"/>
      <c r="G41" s="96"/>
      <c r="H41" s="96"/>
      <c r="I41" s="96"/>
      <c r="J41" s="26"/>
    </row>
    <row r="42" spans="2:10" ht="18.75" customHeight="1" thickBot="1" x14ac:dyDescent="0.3">
      <c r="B42" s="46"/>
      <c r="C42" s="47"/>
      <c r="D42" s="47"/>
      <c r="E42" s="47"/>
      <c r="F42" s="47"/>
      <c r="G42" s="47"/>
      <c r="H42" s="47"/>
      <c r="I42" s="47"/>
      <c r="J42" s="4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EF3E7-5B71-4624-B1D6-C1FFBDF04A16}">
  <dimension ref="B1:J43"/>
  <sheetViews>
    <sheetView showGridLines="0" topLeftCell="A3" zoomScale="84" zoomScaleNormal="84" zoomScaleSheetLayoutView="100" workbookViewId="0">
      <selection activeCell="F18" sqref="F18"/>
    </sheetView>
  </sheetViews>
  <sheetFormatPr baseColWidth="10" defaultColWidth="11.453125" defaultRowHeight="12.5" x14ac:dyDescent="0.25"/>
  <cols>
    <col min="1" max="1" width="4.453125" style="7" customWidth="1"/>
    <col min="2" max="2" width="11.453125" style="7"/>
    <col min="3" max="3" width="12.81640625" style="7" customWidth="1"/>
    <col min="4" max="4" width="22" style="7" customWidth="1"/>
    <col min="5" max="8" width="11.453125" style="7"/>
    <col min="9" max="9" width="24.81640625" style="7" customWidth="1"/>
    <col min="10" max="10" width="12.54296875" style="7" customWidth="1"/>
    <col min="11" max="11" width="1.81640625" style="7" customWidth="1"/>
    <col min="12" max="16384" width="11.453125" style="7"/>
  </cols>
  <sheetData>
    <row r="1" spans="2:10" ht="18" customHeight="1" thickBot="1" x14ac:dyDescent="0.3"/>
    <row r="2" spans="2:10" ht="19.5" customHeight="1" x14ac:dyDescent="0.25">
      <c r="B2" s="8"/>
      <c r="C2" s="9"/>
      <c r="D2" s="88" t="s">
        <v>41</v>
      </c>
      <c r="E2" s="89"/>
      <c r="F2" s="89"/>
      <c r="G2" s="89"/>
      <c r="H2" s="89"/>
      <c r="I2" s="90"/>
      <c r="J2" s="94" t="s">
        <v>17</v>
      </c>
    </row>
    <row r="3" spans="2:10" ht="15.75" customHeight="1" thickBot="1" x14ac:dyDescent="0.3">
      <c r="B3" s="10"/>
      <c r="C3" s="11"/>
      <c r="D3" s="91"/>
      <c r="E3" s="92"/>
      <c r="F3" s="92"/>
      <c r="G3" s="92"/>
      <c r="H3" s="92"/>
      <c r="I3" s="93"/>
      <c r="J3" s="95"/>
    </row>
    <row r="4" spans="2:10" ht="13" x14ac:dyDescent="0.25">
      <c r="B4" s="10"/>
      <c r="C4" s="11"/>
      <c r="E4" s="13"/>
      <c r="F4" s="13"/>
      <c r="G4" s="13"/>
      <c r="H4" s="13"/>
      <c r="I4" s="14"/>
      <c r="J4" s="15"/>
    </row>
    <row r="5" spans="2:10" ht="13" x14ac:dyDescent="0.25">
      <c r="B5" s="10"/>
      <c r="C5" s="11"/>
      <c r="D5" s="97" t="s">
        <v>42</v>
      </c>
      <c r="E5" s="98"/>
      <c r="F5" s="98"/>
      <c r="G5" s="98"/>
      <c r="H5" s="98"/>
      <c r="I5" s="99"/>
      <c r="J5" s="18" t="s">
        <v>43</v>
      </c>
    </row>
    <row r="6" spans="2:10" ht="13.5" thickBot="1" x14ac:dyDescent="0.3">
      <c r="B6" s="19"/>
      <c r="C6" s="20"/>
      <c r="D6" s="21"/>
      <c r="E6" s="22"/>
      <c r="F6" s="22"/>
      <c r="G6" s="22"/>
      <c r="H6" s="22"/>
      <c r="I6" s="23"/>
      <c r="J6" s="24"/>
    </row>
    <row r="7" spans="2:10" x14ac:dyDescent="0.25">
      <c r="B7" s="25"/>
      <c r="J7" s="26"/>
    </row>
    <row r="8" spans="2:10" x14ac:dyDescent="0.25">
      <c r="B8" s="25"/>
      <c r="J8" s="26"/>
    </row>
    <row r="9" spans="2:10" x14ac:dyDescent="0.25">
      <c r="B9" s="25"/>
      <c r="C9" s="7" t="str">
        <f ca="1">+CONCATENATE("Santiago de Cali, ",TEXT(TODAY(),"MMMM DD YYYY"))</f>
        <v>Santiago de Cali, abril 15 2025</v>
      </c>
      <c r="D9" s="29"/>
      <c r="E9" s="28"/>
      <c r="J9" s="26"/>
    </row>
    <row r="10" spans="2:10" ht="13" x14ac:dyDescent="0.3">
      <c r="B10" s="25"/>
      <c r="C10" s="27"/>
      <c r="J10" s="26"/>
    </row>
    <row r="11" spans="2:10" ht="13" x14ac:dyDescent="0.3">
      <c r="B11" s="25"/>
      <c r="C11" s="27" t="str">
        <f>+'FOR-CSA-018'!C12</f>
        <v>Señores : ESE HOSP FRONTERIZO LA DORADA</v>
      </c>
      <c r="J11" s="26"/>
    </row>
    <row r="12" spans="2:10" ht="13" x14ac:dyDescent="0.3">
      <c r="B12" s="25"/>
      <c r="C12" s="27" t="str">
        <f>+'FOR-CSA-018'!C13</f>
        <v>NIT: 846002309</v>
      </c>
      <c r="J12" s="26"/>
    </row>
    <row r="13" spans="2:10" x14ac:dyDescent="0.25">
      <c r="B13" s="25"/>
      <c r="J13" s="26"/>
    </row>
    <row r="14" spans="2:10" x14ac:dyDescent="0.25">
      <c r="B14" s="25"/>
      <c r="C14" s="7" t="s">
        <v>44</v>
      </c>
      <c r="J14" s="26"/>
    </row>
    <row r="15" spans="2:10" x14ac:dyDescent="0.25">
      <c r="B15" s="25"/>
      <c r="C15" s="30"/>
      <c r="J15" s="26"/>
    </row>
    <row r="16" spans="2:10" ht="13" x14ac:dyDescent="0.3">
      <c r="B16" s="25"/>
      <c r="C16" s="49"/>
      <c r="D16" s="28"/>
      <c r="H16" s="50" t="s">
        <v>20</v>
      </c>
      <c r="I16" s="50" t="s">
        <v>21</v>
      </c>
      <c r="J16" s="26"/>
    </row>
    <row r="17" spans="2:10" ht="13" x14ac:dyDescent="0.3">
      <c r="B17" s="25"/>
      <c r="C17" s="27" t="s">
        <v>94</v>
      </c>
      <c r="D17" s="27"/>
      <c r="E17" s="27"/>
      <c r="F17" s="27"/>
      <c r="H17" s="51">
        <f>+SUM(H18:H23)</f>
        <v>0</v>
      </c>
      <c r="I17" s="52">
        <f>+SUM(I18:I23)</f>
        <v>0</v>
      </c>
      <c r="J17" s="26"/>
    </row>
    <row r="18" spans="2:10" x14ac:dyDescent="0.25">
      <c r="B18" s="25"/>
      <c r="C18" s="7" t="s">
        <v>23</v>
      </c>
      <c r="H18" s="53">
        <f>+'FOR-CSA-018'!H19</f>
        <v>0</v>
      </c>
      <c r="I18" s="42">
        <v>0</v>
      </c>
      <c r="J18" s="26"/>
    </row>
    <row r="19" spans="2:10" x14ac:dyDescent="0.25">
      <c r="B19" s="25"/>
      <c r="C19" s="7" t="s">
        <v>24</v>
      </c>
      <c r="H19" s="53">
        <f>+'FOR-CSA-018'!H20</f>
        <v>0</v>
      </c>
      <c r="I19" s="54">
        <f>+'FOR-CSA-018'!I20</f>
        <v>0</v>
      </c>
      <c r="J19" s="26"/>
    </row>
    <row r="20" spans="2:10" x14ac:dyDescent="0.25">
      <c r="B20" s="25"/>
      <c r="C20" s="7" t="s">
        <v>25</v>
      </c>
      <c r="H20" s="53">
        <f>+'FOR-CSA-018'!H21</f>
        <v>0</v>
      </c>
      <c r="I20" s="54">
        <f>+'FOR-CSA-018'!I21</f>
        <v>0</v>
      </c>
      <c r="J20" s="26"/>
    </row>
    <row r="21" spans="2:10" x14ac:dyDescent="0.25">
      <c r="B21" s="25"/>
      <c r="C21" s="7" t="s">
        <v>26</v>
      </c>
      <c r="H21" s="53">
        <f>+'FOR-CSA-018'!H22</f>
        <v>0</v>
      </c>
      <c r="I21" s="54">
        <f>+'FOR-CSA-018'!I22</f>
        <v>0</v>
      </c>
      <c r="J21" s="26"/>
    </row>
    <row r="22" spans="2:10" x14ac:dyDescent="0.25">
      <c r="B22" s="25"/>
      <c r="C22" s="7" t="s">
        <v>27</v>
      </c>
      <c r="H22" s="53">
        <f>+'FOR-CSA-018'!H23</f>
        <v>0</v>
      </c>
      <c r="I22" s="54">
        <f>+'FOR-CSA-018'!I23</f>
        <v>0</v>
      </c>
      <c r="J22" s="26"/>
    </row>
    <row r="23" spans="2:10" x14ac:dyDescent="0.25">
      <c r="B23" s="25"/>
      <c r="C23" s="7" t="s">
        <v>45</v>
      </c>
      <c r="H23" s="53">
        <f>+'FOR-CSA-018'!H24</f>
        <v>0</v>
      </c>
      <c r="I23" s="54">
        <f>+'FOR-CSA-018'!I24</f>
        <v>0</v>
      </c>
      <c r="J23" s="26"/>
    </row>
    <row r="24" spans="2:10" ht="13" x14ac:dyDescent="0.3">
      <c r="B24" s="25"/>
      <c r="C24" s="27" t="s">
        <v>46</v>
      </c>
      <c r="D24" s="27"/>
      <c r="E24" s="27"/>
      <c r="F24" s="27"/>
      <c r="H24" s="51">
        <f>SUM(H18:H23)</f>
        <v>0</v>
      </c>
      <c r="I24" s="52">
        <f>+SUBTOTAL(9,I18:I23)</f>
        <v>0</v>
      </c>
      <c r="J24" s="26"/>
    </row>
    <row r="25" spans="2:10" ht="13.5" thickBot="1" x14ac:dyDescent="0.35">
      <c r="B25" s="25"/>
      <c r="C25" s="27"/>
      <c r="D25" s="27"/>
      <c r="H25" s="55"/>
      <c r="I25" s="56"/>
      <c r="J25" s="26"/>
    </row>
    <row r="26" spans="2:10" ht="13.5" thickTop="1" x14ac:dyDescent="0.3">
      <c r="B26" s="25"/>
      <c r="C26" s="27"/>
      <c r="D26" s="27"/>
      <c r="H26" s="42"/>
      <c r="I26" s="34"/>
      <c r="J26" s="26"/>
    </row>
    <row r="27" spans="2:10" ht="13" x14ac:dyDescent="0.3">
      <c r="B27" s="25"/>
      <c r="C27" s="27"/>
      <c r="D27" s="27"/>
      <c r="H27" s="42"/>
      <c r="I27" s="34"/>
      <c r="J27" s="26"/>
    </row>
    <row r="28" spans="2:10" ht="13" x14ac:dyDescent="0.3">
      <c r="B28" s="25"/>
      <c r="C28" s="27"/>
      <c r="D28" s="27"/>
      <c r="H28" s="42"/>
      <c r="I28" s="34"/>
      <c r="J28" s="26"/>
    </row>
    <row r="29" spans="2:10" x14ac:dyDescent="0.25">
      <c r="B29" s="25"/>
      <c r="G29" s="42"/>
      <c r="H29" s="42"/>
      <c r="I29" s="42"/>
      <c r="J29" s="26"/>
    </row>
    <row r="30" spans="2:10" ht="13.5" thickBot="1" x14ac:dyDescent="0.35">
      <c r="B30" s="25"/>
      <c r="C30" s="43" t="str">
        <f>+'FOR-CSA-018'!C37</f>
        <v>Carlos Fernando Rosero Pay</v>
      </c>
      <c r="D30" s="43"/>
      <c r="G30" s="43" t="str">
        <f>+'FOR-CSA-018'!H37</f>
        <v xml:space="preserve">Lizeth Ome </v>
      </c>
      <c r="H30" s="44"/>
      <c r="I30" s="42"/>
      <c r="J30" s="26"/>
    </row>
    <row r="31" spans="2:10" ht="13" x14ac:dyDescent="0.3">
      <c r="B31" s="25"/>
      <c r="C31" s="45" t="str">
        <f>+'FOR-CSA-018'!C38</f>
        <v>Profesional de Cartera</v>
      </c>
      <c r="D31" s="45"/>
      <c r="G31" s="45" t="str">
        <f>+'FOR-CSA-018'!H38</f>
        <v>Cartera - Cuentas Salud</v>
      </c>
      <c r="H31" s="42"/>
      <c r="I31" s="42"/>
      <c r="J31" s="26"/>
    </row>
    <row r="32" spans="2:10" ht="13" x14ac:dyDescent="0.3">
      <c r="B32" s="25"/>
      <c r="C32" s="45" t="str">
        <f>+'FOR-CSA-018'!C39</f>
        <v>Entidad</v>
      </c>
      <c r="D32" s="45"/>
      <c r="G32" s="45" t="str">
        <f>+'FOR-CSA-018'!H39</f>
        <v>EPS Comfenalco Valle.</v>
      </c>
      <c r="H32" s="42"/>
      <c r="I32" s="42"/>
      <c r="J32" s="26"/>
    </row>
    <row r="33" spans="2:10" ht="13" x14ac:dyDescent="0.3">
      <c r="B33" s="25"/>
      <c r="C33" s="45"/>
      <c r="D33" s="45"/>
      <c r="G33" s="45"/>
      <c r="H33" s="42"/>
      <c r="I33" s="42"/>
      <c r="J33" s="26"/>
    </row>
    <row r="34" spans="2:10" ht="13" x14ac:dyDescent="0.3">
      <c r="B34" s="25"/>
      <c r="C34" s="45"/>
      <c r="D34" s="45"/>
      <c r="G34" s="45"/>
      <c r="H34" s="42"/>
      <c r="I34" s="42"/>
      <c r="J34" s="26"/>
    </row>
    <row r="35" spans="2:10" ht="14" x14ac:dyDescent="0.25">
      <c r="B35" s="25"/>
      <c r="C35" s="100" t="s">
        <v>47</v>
      </c>
      <c r="D35" s="100"/>
      <c r="E35" s="100"/>
      <c r="F35" s="100"/>
      <c r="G35" s="100"/>
      <c r="H35" s="100"/>
      <c r="I35" s="100"/>
      <c r="J35" s="26"/>
    </row>
    <row r="36" spans="2:10" ht="13" x14ac:dyDescent="0.3">
      <c r="B36" s="25"/>
      <c r="C36" s="45"/>
      <c r="D36" s="45"/>
      <c r="G36" s="45"/>
      <c r="H36" s="42"/>
      <c r="I36" s="42"/>
      <c r="J36" s="26"/>
    </row>
    <row r="37" spans="2:10" ht="18.75" customHeight="1" thickBot="1" x14ac:dyDescent="0.3">
      <c r="B37" s="46"/>
      <c r="C37" s="47"/>
      <c r="D37" s="47"/>
      <c r="E37" s="47"/>
      <c r="F37" s="47"/>
      <c r="G37" s="44"/>
      <c r="H37" s="44"/>
      <c r="I37" s="44"/>
      <c r="J37" s="48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Neyla Lizeth Ome Guamanga</cp:lastModifiedBy>
  <dcterms:created xsi:type="dcterms:W3CDTF">2025-03-25T15:36:37Z</dcterms:created>
  <dcterms:modified xsi:type="dcterms:W3CDTF">2025-04-15T13:47:22Z</dcterms:modified>
</cp:coreProperties>
</file>