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60006745 CLINICA PALERMO\"/>
    </mc:Choice>
  </mc:AlternateContent>
  <xr:revisionPtr revIDLastSave="0" documentId="13_ncr:1_{FB8FD204-6BFD-478C-BFBE-2003D127C20F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" l="1"/>
  <c r="C12" i="4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I24" i="4" s="1"/>
  <c r="H19" i="4"/>
  <c r="H18" i="4"/>
  <c r="H17" i="4" s="1"/>
  <c r="I17" i="4"/>
  <c r="C9" i="4"/>
  <c r="I30" i="3"/>
  <c r="H30" i="3"/>
  <c r="I28" i="3"/>
  <c r="H28" i="3"/>
  <c r="I25" i="3"/>
  <c r="I32" i="3" s="1"/>
  <c r="I33" i="3" s="1"/>
  <c r="H25" i="3"/>
  <c r="H32" i="3" s="1"/>
  <c r="H33" i="3" s="1"/>
  <c r="C9" i="3"/>
  <c r="H24" i="4" l="1"/>
  <c r="I1" i="2" l="1"/>
  <c r="J1" i="2"/>
  <c r="T1" i="2"/>
  <c r="AA1" i="2"/>
  <c r="AB1" i="2"/>
  <c r="AC1" i="2"/>
  <c r="AD1" i="2"/>
  <c r="AE1" i="2"/>
  <c r="AF1" i="2"/>
  <c r="AG1" i="2"/>
  <c r="AH1" i="2"/>
  <c r="AI1" i="2"/>
  <c r="AJ1" i="2"/>
  <c r="I7" i="1"/>
  <c r="K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<sst xmlns="http://schemas.openxmlformats.org/spreadsheetml/2006/main" count="151" uniqueCount="111">
  <si>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</si>
  <si>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</si>
  <si>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</si>
  <si>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</si>
  <si>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</si>
  <si>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</si>
  <si>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</si>
  <si>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</si>
  <si>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</si>
  <si>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</si>
  <si>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</si>
  <si>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</si>
  <si>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</si>
  <si>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</si>
  <si>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</si>
  <si>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</si>
  <si>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</si>
  <si>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CLP</t>
  </si>
  <si>
    <t>N/A</t>
  </si>
  <si>
    <t>BOGOTA</t>
  </si>
  <si>
    <t>Clinica Palermo</t>
  </si>
  <si>
    <t>CLINICA PALERMO</t>
  </si>
  <si>
    <t>CLP9503515</t>
  </si>
  <si>
    <t>860006745_CLP9503515</t>
  </si>
  <si>
    <t>Finalizada</t>
  </si>
  <si>
    <t>Atención de urgencias</t>
  </si>
  <si>
    <t>MIG-860006745</t>
  </si>
  <si>
    <t>CLP9600625</t>
  </si>
  <si>
    <t>860006745_CLP9600625</t>
  </si>
  <si>
    <t>Facturas en Proceso Interno</t>
  </si>
  <si>
    <t>Para auditoria de pertinencia</t>
  </si>
  <si>
    <t>DEVOLUCION</t>
  </si>
  <si>
    <t>AUT: SE REALIZA DEVOLUCIÓN DE FACTURA CON SOPORTES COMPLETOS, FACTURA NO CUENTA CON AUTORIZACIÓN PARA LOS SERVICIOS FACTURADOS, FAVOR COMUNICARSE CON EL ÁREA ENCARGADA, SOLICITARLA A LA CAP, CORREO ELECTRÓNICO: autorizacionescap@epsdelagente.com.co. UNA VEZ SUBSANADA LA DEVOLUCIÓN , LA FACTURA QUEDA SUJETA A AUDITORÍA INTEGRAL</t>
  </si>
  <si>
    <t>AUTORIZACION</t>
  </si>
  <si>
    <t>Urgencias</t>
  </si>
  <si>
    <t>CLP9294098</t>
  </si>
  <si>
    <t>860006745_CLP9294098</t>
  </si>
  <si>
    <t>FACTURA</t>
  </si>
  <si>
    <t>LLAVE</t>
  </si>
  <si>
    <t>ESTADO CARTERA ANTERIOR</t>
  </si>
  <si>
    <t>ESTADO EPS 12-04-2025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</si>
  <si>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</si>
  <si>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</si>
  <si>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</si>
  <si>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</si>
  <si>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</si>
  <si>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</si>
  <si>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</si>
  <si>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</si>
  <si>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</si>
  <si>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</si>
  <si>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</si>
  <si>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</si>
  <si>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</si>
  <si>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</si>
  <si>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</si>
  <si>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</si>
  <si>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</si>
  <si>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</si>
  <si>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</si>
  <si>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</si>
  <si>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</si>
  <si>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</si>
  <si>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</si>
  <si>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</si>
  <si>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</si>
  <si>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</si>
  <si>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</si>
  <si>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</si>
  <si>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</si>
  <si>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(en blanco)</t>
  </si>
  <si>
    <t>Factura cancelada</t>
  </si>
  <si>
    <t>Factura devuelta</t>
  </si>
  <si>
    <t>Factura no radicada</t>
  </si>
  <si>
    <t>Factura Cancelada</t>
  </si>
  <si>
    <t>Factura No Radicada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</si>
  <si>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</si>
  <si>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</si>
  <si>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</si>
  <si>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</si>
  <si>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</si>
  <si>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</si>
  <si>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</si>
  <si>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</si>
  <si>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</si>
  <si>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</si>
  <si>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</si>
  <si>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</si>
  <si>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</si>
  <si>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</si>
  <si>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</si>
  <si>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</si>
  <si>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</si>
  <si>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</si>
  <si>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</si>
  <si>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</si>
  <si>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</si>
  <si>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</si>
  <si>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</si>
  <si>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</si>
  <si>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</si>
  <si>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</si>
  <si>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</si>
  <si>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</si>
  <si>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</si>
  <si>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CLINICA PALERMO</t>
  </si>
  <si>
    <t>NIT: 860006745</t>
  </si>
  <si>
    <t>A continuacion me permito remitir nuestra respuesta al estado de cartera presentado en la fecha: 04/04/2025</t>
  </si>
  <si>
    <t>Con Corte al dia: 31/03/2025</t>
  </si>
  <si>
    <t>Cartera</t>
  </si>
  <si>
    <t xml:space="preserve">Jeimy Alexis Rodriguez Rincon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</si>
</sst>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8"/>
      <color theme="1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5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center" vertical="center"/>
    </xf>
    <xf numFmtId="14" fontId="0" fillId="0" borderId="1" xfId="0" applyNumberFormat="1" applyBorder="1"/>
    <xf numFmtId="164" fontId="0" fillId="0" borderId="1" xfId="2" applyNumberFormat="1" applyFont="1" applyBorder="1"/>
    <xf numFmtId="164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4" fontId="9" fillId="0" borderId="0" xfId="0" applyNumberFormat="1" applyFont="1" applyAlignment="1">
      <alignment horizontal="center" vertical="center"/>
    </xf>
    <xf numFmtId="165" fontId="9" fillId="0" borderId="0" xfId="2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0" fontId="9" fillId="0" borderId="0" xfId="2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165" fontId="9" fillId="0" borderId="0" xfId="0" applyNumberFormat="1" applyFont="1"/>
    <xf numFmtId="165" fontId="9" fillId="0" borderId="0" xfId="2" applyNumberFormat="1" applyFont="1"/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4" fontId="11" fillId="0" borderId="1" xfId="2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11" fillId="4" borderId="1" xfId="2" applyNumberFormat="1" applyFont="1" applyFill="1" applyBorder="1" applyAlignment="1">
      <alignment horizontal="center" vertical="center" wrapText="1"/>
    </xf>
    <xf numFmtId="0" fontId="11" fillId="4" borderId="1" xfId="2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4" fontId="11" fillId="5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6" fontId="11" fillId="3" borderId="1" xfId="2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14" fontId="12" fillId="0" borderId="1" xfId="0" quotePrefix="1" applyNumberFormat="1" applyFont="1" applyBorder="1" applyAlignment="1">
      <alignment vertical="center"/>
    </xf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67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3" applyNumberFormat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" fontId="6" fillId="0" borderId="9" xfId="1" applyNumberFormat="1" applyFont="1" applyBorder="1" applyAlignment="1">
      <alignment horizontal="center"/>
    </xf>
    <xf numFmtId="168" fontId="6" fillId="0" borderId="9" xfId="1" applyNumberFormat="1" applyFont="1" applyBorder="1" applyAlignment="1">
      <alignment horizontal="right"/>
    </xf>
    <xf numFmtId="168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right"/>
    </xf>
    <xf numFmtId="168" fontId="6" fillId="0" borderId="0" xfId="1" applyNumberFormat="1" applyFont="1"/>
    <xf numFmtId="168" fontId="7" fillId="0" borderId="9" xfId="1" applyNumberFormat="1" applyFont="1" applyBorder="1"/>
    <xf numFmtId="168" fontId="6" fillId="0" borderId="9" xfId="1" applyNumberFormat="1" applyFont="1" applyBorder="1"/>
    <xf numFmtId="168" fontId="7" fillId="0" borderId="0" xfId="1" applyNumberFormat="1" applyFont="1"/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2" borderId="0" xfId="1" applyFont="1" applyFill="1"/>
    <xf numFmtId="0" fontId="7" fillId="0" borderId="0" xfId="1" applyFont="1" applyAlignment="1">
      <alignment horizontal="center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70" fontId="6" fillId="0" borderId="13" xfId="4" applyNumberFormat="1" applyFont="1" applyBorder="1" applyAlignment="1">
      <alignment horizontal="center"/>
    </xf>
    <xf numFmtId="169" fontId="6" fillId="0" borderId="13" xfId="4" applyNumberFormat="1" applyFont="1" applyBorder="1" applyAlignment="1">
      <alignment horizontal="right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5">
    <cellStyle name="Millares 2 2" xfId="4" xr:uid="{6B7ED2BA-8A2E-42E8-BF13-1D2206F6AB0A}"/>
    <cellStyle name="Millares 3" xfId="3" xr:uid="{D893A3DC-02B8-4D01-8E40-D59FD3954626}"/>
    <cellStyle name="Moneda" xfId="2" builtinId="4"/>
    <cellStyle name="Normal" xfId="0" builtinId="0"/>
    <cellStyle name="Normal 2 2" xfId="1" xr:uid="{5CF8AC20-6A99-45FE-9C2A-D905957A92D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331AAA2-8CDC-4493-88B5-F9EFB0514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E8FB4BB-DCB2-4A6C-865D-86F648497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57AC782-44B3-447E-B685-A7BA3397B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8FD96F0-E5A9-464C-BE4E-5AF8E258B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showGridLines="0" zoomScale="120" zoomScaleNormal="120" workbookViewId="0">
      <selection activeCell="I7" sqref="I7"/>
    </sheetView>
  </sheetViews>
  <sheetFormatPr baseColWidth="10" defaultRowHeight="14.5" x14ac:dyDescent="0.35"/>
  <cols>
    <col min="1" max="1" width="10.7265625" bestFit="1" customWidth="1"/>
    <col min="2" max="2" width="14.7265625" bestFit="1" customWidth="1"/>
    <col min="3" max="3" width="9" customWidth="1"/>
    <col min="4" max="5" width="8.81640625" customWidth="1"/>
    <col min="6" max="6" width="13.81640625" customWidth="1"/>
    <col min="7" max="7" width="13.7265625" customWidth="1"/>
    <col min="8" max="9" width="12.7265625" bestFit="1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.15" customHeight="1" x14ac:dyDescent="0.35">
      <c r="C1" s="91"/>
      <c r="D1" s="91"/>
      <c r="E1" s="92" t="s">
        <v>15</v>
      </c>
      <c r="F1" s="92"/>
      <c r="G1" s="92"/>
      <c r="H1" s="92"/>
      <c r="I1" s="92"/>
      <c r="J1" s="92"/>
      <c r="K1" s="92"/>
      <c r="L1" s="92"/>
      <c r="M1" s="6" t="s">
        <v>13</v>
      </c>
    </row>
    <row r="2" spans="1:13" ht="29.5" customHeight="1" x14ac:dyDescent="0.35">
      <c r="C2" s="91"/>
      <c r="D2" s="91"/>
      <c r="E2" s="93" t="s">
        <v>16</v>
      </c>
      <c r="F2" s="93"/>
      <c r="G2" s="93"/>
      <c r="H2" s="93"/>
      <c r="I2" s="93"/>
      <c r="J2" s="93"/>
      <c r="K2" s="93"/>
      <c r="L2" s="93"/>
      <c r="M2" s="6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 s="1">
        <v>860006745</v>
      </c>
      <c r="B4" s="1" t="s">
        <v>20</v>
      </c>
      <c r="C4" s="1" t="s">
        <v>17</v>
      </c>
      <c r="D4" s="1">
        <v>9294098</v>
      </c>
      <c r="E4" s="1"/>
      <c r="F4" s="7">
        <v>44799</v>
      </c>
      <c r="G4" s="7">
        <v>44909</v>
      </c>
      <c r="H4" s="8">
        <v>561200</v>
      </c>
      <c r="I4" s="8">
        <v>561200</v>
      </c>
      <c r="J4" s="5" t="s">
        <v>18</v>
      </c>
      <c r="K4" s="4" t="s">
        <v>19</v>
      </c>
      <c r="L4" s="5" t="s">
        <v>18</v>
      </c>
      <c r="M4" s="4" t="s">
        <v>18</v>
      </c>
    </row>
    <row r="5" spans="1:13" x14ac:dyDescent="0.35">
      <c r="A5" s="1">
        <v>860006745</v>
      </c>
      <c r="B5" s="1" t="s">
        <v>20</v>
      </c>
      <c r="C5" s="1" t="s">
        <v>17</v>
      </c>
      <c r="D5" s="1">
        <v>9503515</v>
      </c>
      <c r="E5" s="1"/>
      <c r="F5" s="7">
        <v>45322</v>
      </c>
      <c r="G5" s="7">
        <v>45371</v>
      </c>
      <c r="H5" s="8">
        <v>75550</v>
      </c>
      <c r="I5" s="8">
        <v>1133</v>
      </c>
      <c r="J5" s="5" t="s">
        <v>18</v>
      </c>
      <c r="K5" s="4" t="s">
        <v>19</v>
      </c>
      <c r="L5" s="5" t="s">
        <v>18</v>
      </c>
      <c r="M5" s="4" t="s">
        <v>18</v>
      </c>
    </row>
    <row r="6" spans="1:13" x14ac:dyDescent="0.35">
      <c r="A6" s="1">
        <v>860006745</v>
      </c>
      <c r="B6" s="1" t="s">
        <v>20</v>
      </c>
      <c r="C6" s="1" t="s">
        <v>17</v>
      </c>
      <c r="D6" s="1">
        <v>9600625</v>
      </c>
      <c r="E6" s="1"/>
      <c r="F6" s="7">
        <v>45551</v>
      </c>
      <c r="G6" s="7">
        <v>1</v>
      </c>
      <c r="H6" s="8">
        <v>7310052</v>
      </c>
      <c r="I6" s="8">
        <v>7310052</v>
      </c>
      <c r="J6" s="5" t="s">
        <v>18</v>
      </c>
      <c r="K6" s="4" t="s">
        <v>19</v>
      </c>
      <c r="L6" s="5" t="s">
        <v>18</v>
      </c>
      <c r="M6" s="4" t="s">
        <v>18</v>
      </c>
    </row>
    <row r="7" spans="1:13" x14ac:dyDescent="0.35">
      <c r="I7" s="9">
        <f>SUM(I4:I6)</f>
        <v>7872385</v>
      </c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91D1E-A781-4971-87E3-F8067F6F2588}">
  <dimension ref="A1:AO5"/>
  <sheetViews>
    <sheetView workbookViewId="0">
      <selection activeCell="J9" sqref="J9"/>
    </sheetView>
  </sheetViews>
  <sheetFormatPr baseColWidth="10" defaultRowHeight="14.5" x14ac:dyDescent="0.35"/>
  <cols>
    <col min="3" max="3" width="6.36328125" bestFit="1" customWidth="1"/>
    <col min="11" max="11" width="12.54296875" customWidth="1"/>
    <col min="12" max="12" width="16.54296875" customWidth="1"/>
    <col min="21" max="21" width="12" customWidth="1"/>
    <col min="38" max="38" width="13.1796875" customWidth="1"/>
    <col min="41" max="41" width="13.36328125" customWidth="1"/>
  </cols>
  <sheetData>
    <row r="1" spans="1:41" s="26" customFormat="1" x14ac:dyDescent="0.35">
      <c r="A1" s="16"/>
      <c r="B1" s="17"/>
      <c r="C1" s="17"/>
      <c r="D1" s="17"/>
      <c r="E1" s="18"/>
      <c r="F1" s="17"/>
      <c r="G1" s="19"/>
      <c r="H1" s="19"/>
      <c r="I1" s="20">
        <f>+SUBTOTAL(9,I2:I26748)</f>
        <v>7946802</v>
      </c>
      <c r="J1" s="20">
        <f>+SUBTOTAL(9,J2:J26748)</f>
        <v>7872385</v>
      </c>
      <c r="K1" s="21">
        <f>+J1-SUM(AA1:AI1)</f>
        <v>0</v>
      </c>
      <c r="L1" s="21"/>
      <c r="M1" s="20">
        <f>+SUBTOTAL(9,M2:M26748)</f>
        <v>0</v>
      </c>
      <c r="N1" s="22"/>
      <c r="O1" s="21"/>
      <c r="P1" s="23"/>
      <c r="Q1" s="23"/>
      <c r="R1" s="23"/>
      <c r="S1" s="23"/>
      <c r="T1" s="20">
        <f>+SUBTOTAL(9,T2:T26748)</f>
        <v>7310052</v>
      </c>
      <c r="U1" s="21"/>
      <c r="V1" s="21"/>
      <c r="W1" s="21"/>
      <c r="X1" s="21"/>
      <c r="Y1" s="21"/>
      <c r="Z1" s="21"/>
      <c r="AA1" s="20">
        <f t="shared" ref="AA1:AI1" si="0">+SUBTOTAL(9,AA2:AA26748)</f>
        <v>1133</v>
      </c>
      <c r="AB1" s="20">
        <f t="shared" si="0"/>
        <v>0</v>
      </c>
      <c r="AC1" s="20">
        <f t="shared" si="0"/>
        <v>561200</v>
      </c>
      <c r="AD1" s="20">
        <f t="shared" si="0"/>
        <v>0</v>
      </c>
      <c r="AE1" s="20">
        <f t="shared" si="0"/>
        <v>0</v>
      </c>
      <c r="AF1" s="20">
        <f t="shared" si="0"/>
        <v>0</v>
      </c>
      <c r="AG1" s="20">
        <f t="shared" si="0"/>
        <v>0</v>
      </c>
      <c r="AH1" s="20">
        <f t="shared" si="0"/>
        <v>7310052</v>
      </c>
      <c r="AI1" s="20">
        <f t="shared" si="0"/>
        <v>0</v>
      </c>
      <c r="AJ1" s="20">
        <f>+SUBTOTAL(9,AJ2:AJ26748)</f>
        <v>75550</v>
      </c>
      <c r="AK1" s="24"/>
      <c r="AL1" s="24"/>
      <c r="AM1" s="24"/>
      <c r="AN1" s="24"/>
      <c r="AO1" s="25"/>
    </row>
    <row r="2" spans="1:41" s="26" customFormat="1" ht="30" x14ac:dyDescent="0.35">
      <c r="A2" s="27" t="s">
        <v>6</v>
      </c>
      <c r="B2" s="27" t="s">
        <v>8</v>
      </c>
      <c r="C2" s="27" t="s">
        <v>0</v>
      </c>
      <c r="D2" s="27" t="s">
        <v>1</v>
      </c>
      <c r="E2" s="28" t="s">
        <v>37</v>
      </c>
      <c r="F2" s="27" t="s">
        <v>38</v>
      </c>
      <c r="G2" s="29" t="s">
        <v>2</v>
      </c>
      <c r="H2" s="29" t="s">
        <v>3</v>
      </c>
      <c r="I2" s="30" t="s">
        <v>4</v>
      </c>
      <c r="J2" s="30" t="s">
        <v>5</v>
      </c>
      <c r="K2" s="31" t="s">
        <v>39</v>
      </c>
      <c r="L2" s="32" t="s">
        <v>40</v>
      </c>
      <c r="M2" s="33" t="s">
        <v>41</v>
      </c>
      <c r="N2" s="34" t="s">
        <v>42</v>
      </c>
      <c r="O2" s="35" t="s">
        <v>43</v>
      </c>
      <c r="P2" s="36" t="s">
        <v>44</v>
      </c>
      <c r="Q2" s="36" t="s">
        <v>45</v>
      </c>
      <c r="R2" s="36" t="s">
        <v>46</v>
      </c>
      <c r="S2" s="36" t="s">
        <v>47</v>
      </c>
      <c r="T2" s="37" t="s">
        <v>50</v>
      </c>
      <c r="U2" s="37" t="s">
        <v>51</v>
      </c>
      <c r="V2" s="37" t="s">
        <v>52</v>
      </c>
      <c r="W2" s="37" t="s">
        <v>53</v>
      </c>
      <c r="X2" s="37" t="s">
        <v>54</v>
      </c>
      <c r="Y2" s="37" t="s">
        <v>55</v>
      </c>
      <c r="Z2" s="37" t="s">
        <v>56</v>
      </c>
      <c r="AA2" s="38" t="s">
        <v>57</v>
      </c>
      <c r="AB2" s="38" t="s">
        <v>58</v>
      </c>
      <c r="AC2" s="38" t="s">
        <v>59</v>
      </c>
      <c r="AD2" s="38" t="s">
        <v>49</v>
      </c>
      <c r="AE2" s="38" t="s">
        <v>60</v>
      </c>
      <c r="AF2" s="38" t="s">
        <v>48</v>
      </c>
      <c r="AG2" s="38" t="s">
        <v>61</v>
      </c>
      <c r="AH2" s="38" t="s">
        <v>62</v>
      </c>
      <c r="AI2" s="38" t="s">
        <v>63</v>
      </c>
      <c r="AJ2" s="39" t="s">
        <v>64</v>
      </c>
      <c r="AK2" s="39" t="s">
        <v>65</v>
      </c>
      <c r="AL2" s="39" t="s">
        <v>66</v>
      </c>
      <c r="AM2" s="39" t="s">
        <v>67</v>
      </c>
      <c r="AN2" s="39" t="s">
        <v>68</v>
      </c>
      <c r="AO2" s="39" t="s">
        <v>69</v>
      </c>
    </row>
    <row r="3" spans="1:41" s="15" customFormat="1" x14ac:dyDescent="0.35">
      <c r="A3" s="10">
        <v>860006745</v>
      </c>
      <c r="B3" s="11" t="s">
        <v>21</v>
      </c>
      <c r="C3" s="10" t="s">
        <v>17</v>
      </c>
      <c r="D3" s="10">
        <v>9503515</v>
      </c>
      <c r="E3" s="12" t="s">
        <v>22</v>
      </c>
      <c r="F3" s="10" t="s">
        <v>23</v>
      </c>
      <c r="G3" s="13">
        <v>45322</v>
      </c>
      <c r="H3" s="13">
        <v>45371</v>
      </c>
      <c r="I3" s="14">
        <v>75550</v>
      </c>
      <c r="J3" s="14">
        <v>1133</v>
      </c>
      <c r="K3" s="10" t="s">
        <v>71</v>
      </c>
      <c r="L3" s="10" t="s">
        <v>74</v>
      </c>
      <c r="M3" s="10">
        <v>0</v>
      </c>
      <c r="N3" s="10"/>
      <c r="O3" s="10" t="s">
        <v>24</v>
      </c>
      <c r="P3" s="13">
        <v>45322</v>
      </c>
      <c r="Q3" s="13">
        <v>45383</v>
      </c>
      <c r="R3" s="13">
        <v>45384</v>
      </c>
      <c r="S3" s="13"/>
      <c r="T3" s="10">
        <v>0</v>
      </c>
      <c r="U3" s="10"/>
      <c r="V3" s="10"/>
      <c r="W3" s="10"/>
      <c r="X3" s="12" t="s">
        <v>25</v>
      </c>
      <c r="Y3" s="10"/>
      <c r="Z3" s="10" t="s">
        <v>26</v>
      </c>
      <c r="AA3" s="14">
        <v>1133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4">
        <v>75550</v>
      </c>
      <c r="AK3" s="10">
        <v>0</v>
      </c>
      <c r="AL3" s="10">
        <v>2201510465</v>
      </c>
      <c r="AM3" s="13">
        <v>45429</v>
      </c>
      <c r="AN3" s="10" t="s">
        <v>70</v>
      </c>
      <c r="AO3" s="14">
        <v>75550</v>
      </c>
    </row>
    <row r="4" spans="1:41" s="15" customFormat="1" x14ac:dyDescent="0.35">
      <c r="A4" s="10">
        <v>860006745</v>
      </c>
      <c r="B4" s="11" t="s">
        <v>21</v>
      </c>
      <c r="C4" s="10" t="s">
        <v>17</v>
      </c>
      <c r="D4" s="10">
        <v>9600625</v>
      </c>
      <c r="E4" s="12" t="s">
        <v>27</v>
      </c>
      <c r="F4" s="10" t="s">
        <v>28</v>
      </c>
      <c r="G4" s="13">
        <v>45551</v>
      </c>
      <c r="H4" s="40">
        <v>45575</v>
      </c>
      <c r="I4" s="14">
        <v>7310052</v>
      </c>
      <c r="J4" s="14">
        <v>7310052</v>
      </c>
      <c r="K4" s="10" t="s">
        <v>72</v>
      </c>
      <c r="L4" s="12" t="s">
        <v>29</v>
      </c>
      <c r="M4" s="10">
        <v>0</v>
      </c>
      <c r="N4" s="10"/>
      <c r="O4" s="12" t="s">
        <v>30</v>
      </c>
      <c r="P4" s="13">
        <v>45551</v>
      </c>
      <c r="Q4" s="13">
        <v>45748</v>
      </c>
      <c r="R4" s="13"/>
      <c r="S4" s="13"/>
      <c r="T4" s="14">
        <v>7310052</v>
      </c>
      <c r="U4" s="10" t="s">
        <v>31</v>
      </c>
      <c r="V4" s="10" t="s">
        <v>32</v>
      </c>
      <c r="W4" s="10" t="s">
        <v>33</v>
      </c>
      <c r="X4" s="10" t="s">
        <v>34</v>
      </c>
      <c r="Y4" s="10" t="s">
        <v>34</v>
      </c>
      <c r="Z4" s="10"/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  <c r="AG4" s="10">
        <v>0</v>
      </c>
      <c r="AH4" s="14">
        <v>7310052</v>
      </c>
      <c r="AI4" s="10">
        <v>0</v>
      </c>
      <c r="AJ4" s="10">
        <v>0</v>
      </c>
      <c r="AK4" s="10">
        <v>0</v>
      </c>
      <c r="AL4" s="10"/>
      <c r="AM4" s="10"/>
      <c r="AN4" s="10"/>
      <c r="AO4" s="10">
        <v>0</v>
      </c>
    </row>
    <row r="5" spans="1:41" s="15" customFormat="1" x14ac:dyDescent="0.35">
      <c r="A5" s="10">
        <v>860006745</v>
      </c>
      <c r="B5" s="11" t="s">
        <v>21</v>
      </c>
      <c r="C5" s="10" t="s">
        <v>17</v>
      </c>
      <c r="D5" s="10">
        <v>9294098</v>
      </c>
      <c r="E5" s="12" t="s">
        <v>35</v>
      </c>
      <c r="F5" s="10" t="s">
        <v>36</v>
      </c>
      <c r="G5" s="13">
        <v>44799</v>
      </c>
      <c r="H5" s="13">
        <v>44909</v>
      </c>
      <c r="I5" s="14">
        <v>561200</v>
      </c>
      <c r="J5" s="14">
        <v>561200</v>
      </c>
      <c r="K5" s="10" t="s">
        <v>73</v>
      </c>
      <c r="L5" s="10" t="s">
        <v>75</v>
      </c>
      <c r="M5" s="10">
        <v>0</v>
      </c>
      <c r="N5" s="10"/>
      <c r="O5" s="10"/>
      <c r="P5" s="13"/>
      <c r="Q5" s="13"/>
      <c r="R5" s="13"/>
      <c r="S5" s="13"/>
      <c r="T5" s="10">
        <v>0</v>
      </c>
      <c r="U5" s="10"/>
      <c r="V5" s="10"/>
      <c r="W5" s="10"/>
      <c r="X5" s="10"/>
      <c r="Y5" s="10"/>
      <c r="Z5" s="10"/>
      <c r="AA5" s="10">
        <v>0</v>
      </c>
      <c r="AB5" s="10">
        <v>0</v>
      </c>
      <c r="AC5" s="14">
        <v>561200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/>
      <c r="AM5" s="10"/>
      <c r="AN5" s="10"/>
      <c r="AO5" s="10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4_11_1"/>
  </protectedRanges>
  <conditionalFormatting sqref="E1">
    <cfRule type="duplicateValues" dxfId="1" priority="4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J3:J5 AA3 AH4 AC5" xr:uid="{76ED077E-2432-4E27-B3D1-E881E4BCFB9F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65530-A2E8-44D3-AA63-24032AF82A6F}">
  <dimension ref="B1:J42"/>
  <sheetViews>
    <sheetView showGridLines="0" tabSelected="1" topLeftCell="A6" zoomScaleNormal="100" workbookViewId="0">
      <selection activeCell="C27" sqref="C27"/>
    </sheetView>
  </sheetViews>
  <sheetFormatPr baseColWidth="10" defaultColWidth="10.90625" defaultRowHeight="12.5" x14ac:dyDescent="0.25"/>
  <cols>
    <col min="1" max="1" width="1" style="41" customWidth="1"/>
    <col min="2" max="2" width="10.90625" style="41"/>
    <col min="3" max="3" width="17.54296875" style="41" customWidth="1"/>
    <col min="4" max="4" width="11.54296875" style="41" customWidth="1"/>
    <col min="5" max="8" width="10.90625" style="41"/>
    <col min="9" max="9" width="22.54296875" style="41" customWidth="1"/>
    <col min="10" max="10" width="14" style="41" customWidth="1"/>
    <col min="11" max="11" width="1.81640625" style="41" customWidth="1"/>
    <col min="12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94" t="s">
        <v>76</v>
      </c>
      <c r="E2" s="95"/>
      <c r="F2" s="95"/>
      <c r="G2" s="95"/>
      <c r="H2" s="95"/>
      <c r="I2" s="96"/>
      <c r="J2" s="100" t="s">
        <v>13</v>
      </c>
    </row>
    <row r="3" spans="2:10" ht="15.75" customHeight="1" thickBot="1" x14ac:dyDescent="0.3">
      <c r="B3" s="44"/>
      <c r="C3" s="45"/>
      <c r="D3" s="97"/>
      <c r="E3" s="98"/>
      <c r="F3" s="98"/>
      <c r="G3" s="98"/>
      <c r="H3" s="98"/>
      <c r="I3" s="99"/>
      <c r="J3" s="101"/>
    </row>
    <row r="4" spans="2:10" ht="13" x14ac:dyDescent="0.25">
      <c r="B4" s="44"/>
      <c r="C4" s="45"/>
      <c r="D4" s="46"/>
      <c r="E4" s="47"/>
      <c r="F4" s="47"/>
      <c r="G4" s="47"/>
      <c r="H4" s="47"/>
      <c r="I4" s="48"/>
      <c r="J4" s="49"/>
    </row>
    <row r="5" spans="2:10" ht="13" x14ac:dyDescent="0.25">
      <c r="B5" s="44"/>
      <c r="C5" s="45"/>
      <c r="D5" s="50" t="s">
        <v>77</v>
      </c>
      <c r="E5" s="51"/>
      <c r="F5" s="51"/>
      <c r="G5" s="51"/>
      <c r="H5" s="51"/>
      <c r="I5" s="52"/>
      <c r="J5" s="52" t="s">
        <v>78</v>
      </c>
    </row>
    <row r="6" spans="2:10" ht="13.5" thickBot="1" x14ac:dyDescent="0.3">
      <c r="B6" s="53"/>
      <c r="C6" s="54"/>
      <c r="D6" s="55"/>
      <c r="E6" s="56"/>
      <c r="F6" s="56"/>
      <c r="G6" s="56"/>
      <c r="H6" s="56"/>
      <c r="I6" s="57"/>
      <c r="J6" s="58"/>
    </row>
    <row r="7" spans="2:10" x14ac:dyDescent="0.25">
      <c r="B7" s="59"/>
      <c r="J7" s="60"/>
    </row>
    <row r="8" spans="2:10" x14ac:dyDescent="0.25">
      <c r="B8" s="59"/>
      <c r="J8" s="60"/>
    </row>
    <row r="9" spans="2:10" x14ac:dyDescent="0.25">
      <c r="B9" s="59"/>
      <c r="C9" s="41" t="str">
        <f ca="1">+CONCATENATE("Santiago de Cali, ",TEXT(TODAY(),"MMMM DD YYYY"))</f>
        <v>Santiago de Cali, abril 15 2025</v>
      </c>
      <c r="J9" s="60"/>
    </row>
    <row r="10" spans="2:10" ht="13" x14ac:dyDescent="0.3">
      <c r="B10" s="59"/>
      <c r="C10" s="61"/>
      <c r="E10" s="62"/>
      <c r="H10" s="63"/>
      <c r="J10" s="60"/>
    </row>
    <row r="11" spans="2:10" x14ac:dyDescent="0.25">
      <c r="B11" s="59"/>
      <c r="J11" s="60"/>
    </row>
    <row r="12" spans="2:10" ht="13" x14ac:dyDescent="0.3">
      <c r="B12" s="59"/>
      <c r="C12" s="61" t="s">
        <v>105</v>
      </c>
      <c r="J12" s="60"/>
    </row>
    <row r="13" spans="2:10" ht="13" x14ac:dyDescent="0.3">
      <c r="B13" s="59"/>
      <c r="C13" s="61" t="s">
        <v>106</v>
      </c>
      <c r="J13" s="60"/>
    </row>
    <row r="14" spans="2:10" x14ac:dyDescent="0.25">
      <c r="B14" s="59"/>
      <c r="J14" s="60"/>
    </row>
    <row r="15" spans="2:10" x14ac:dyDescent="0.25">
      <c r="B15" s="59"/>
      <c r="C15" s="41" t="s">
        <v>107</v>
      </c>
      <c r="J15" s="60"/>
    </row>
    <row r="16" spans="2:10" x14ac:dyDescent="0.25">
      <c r="B16" s="59"/>
      <c r="C16" s="64"/>
      <c r="J16" s="60"/>
    </row>
    <row r="17" spans="2:10" ht="13" x14ac:dyDescent="0.25">
      <c r="B17" s="59"/>
      <c r="C17" s="41" t="s">
        <v>108</v>
      </c>
      <c r="D17" s="62"/>
      <c r="H17" s="65" t="s">
        <v>79</v>
      </c>
      <c r="I17" s="66" t="s">
        <v>80</v>
      </c>
      <c r="J17" s="60"/>
    </row>
    <row r="18" spans="2:10" ht="13" x14ac:dyDescent="0.3">
      <c r="B18" s="59"/>
      <c r="C18" s="61" t="s">
        <v>81</v>
      </c>
      <c r="D18" s="61"/>
      <c r="E18" s="61"/>
      <c r="F18" s="61"/>
      <c r="H18" s="67">
        <v>3</v>
      </c>
      <c r="I18" s="68">
        <v>7872385</v>
      </c>
      <c r="J18" s="60"/>
    </row>
    <row r="19" spans="2:10" x14ac:dyDescent="0.25">
      <c r="B19" s="59"/>
      <c r="C19" s="41" t="s">
        <v>82</v>
      </c>
      <c r="H19" s="69">
        <v>1</v>
      </c>
      <c r="I19" s="68">
        <v>1133</v>
      </c>
      <c r="J19" s="60"/>
    </row>
    <row r="20" spans="2:10" x14ac:dyDescent="0.25">
      <c r="B20" s="59"/>
      <c r="C20" s="41" t="s">
        <v>83</v>
      </c>
      <c r="H20" s="69">
        <v>0</v>
      </c>
      <c r="I20" s="68">
        <v>0</v>
      </c>
      <c r="J20" s="60"/>
    </row>
    <row r="21" spans="2:10" x14ac:dyDescent="0.25">
      <c r="B21" s="59"/>
      <c r="C21" s="41" t="s">
        <v>84</v>
      </c>
      <c r="H21" s="69">
        <v>1</v>
      </c>
      <c r="I21" s="68">
        <v>561200</v>
      </c>
      <c r="J21" s="60"/>
    </row>
    <row r="22" spans="2:10" x14ac:dyDescent="0.25">
      <c r="B22" s="59"/>
      <c r="C22" s="41" t="s">
        <v>85</v>
      </c>
      <c r="H22" s="69">
        <v>0</v>
      </c>
      <c r="I22" s="68">
        <v>0</v>
      </c>
      <c r="J22" s="60"/>
    </row>
    <row r="23" spans="2:10" x14ac:dyDescent="0.25">
      <c r="B23" s="59"/>
      <c r="C23" s="41" t="s">
        <v>86</v>
      </c>
      <c r="H23" s="69">
        <v>0</v>
      </c>
      <c r="I23" s="68">
        <v>0</v>
      </c>
      <c r="J23" s="60"/>
    </row>
    <row r="24" spans="2:10" ht="13" thickBot="1" x14ac:dyDescent="0.3">
      <c r="B24" s="59"/>
      <c r="C24" s="41" t="s">
        <v>87</v>
      </c>
      <c r="H24" s="70">
        <v>0</v>
      </c>
      <c r="I24" s="71">
        <v>0</v>
      </c>
      <c r="J24" s="60"/>
    </row>
    <row r="25" spans="2:10" ht="13" x14ac:dyDescent="0.3">
      <c r="B25" s="59"/>
      <c r="C25" s="61" t="s">
        <v>88</v>
      </c>
      <c r="D25" s="61"/>
      <c r="E25" s="61"/>
      <c r="F25" s="61"/>
      <c r="H25" s="67">
        <f>H19+H20+H21+H22+H24+H23</f>
        <v>2</v>
      </c>
      <c r="I25" s="72">
        <f>I19+I20+I21+I22+I24+I23</f>
        <v>562333</v>
      </c>
      <c r="J25" s="60"/>
    </row>
    <row r="26" spans="2:10" x14ac:dyDescent="0.25">
      <c r="B26" s="59"/>
      <c r="C26" s="41" t="s">
        <v>89</v>
      </c>
      <c r="H26" s="69">
        <v>0</v>
      </c>
      <c r="I26" s="68">
        <v>0</v>
      </c>
      <c r="J26" s="60"/>
    </row>
    <row r="27" spans="2:10" ht="13" thickBot="1" x14ac:dyDescent="0.3">
      <c r="B27" s="59"/>
      <c r="C27" s="41" t="s">
        <v>62</v>
      </c>
      <c r="H27" s="70">
        <v>1</v>
      </c>
      <c r="I27" s="71">
        <v>7310052</v>
      </c>
      <c r="J27" s="60"/>
    </row>
    <row r="28" spans="2:10" ht="13" x14ac:dyDescent="0.3">
      <c r="B28" s="59"/>
      <c r="C28" s="61" t="s">
        <v>90</v>
      </c>
      <c r="D28" s="61"/>
      <c r="E28" s="61"/>
      <c r="F28" s="61"/>
      <c r="H28" s="67">
        <f>H26+H27</f>
        <v>1</v>
      </c>
      <c r="I28" s="72">
        <f>I26+I27</f>
        <v>7310052</v>
      </c>
      <c r="J28" s="60"/>
    </row>
    <row r="29" spans="2:10" ht="13.5" thickBot="1" x14ac:dyDescent="0.35">
      <c r="B29" s="59"/>
      <c r="C29" s="41" t="s">
        <v>91</v>
      </c>
      <c r="D29" s="61"/>
      <c r="E29" s="61"/>
      <c r="F29" s="61"/>
      <c r="H29" s="70">
        <v>0</v>
      </c>
      <c r="I29" s="71">
        <v>0</v>
      </c>
      <c r="J29" s="60"/>
    </row>
    <row r="30" spans="2:10" ht="13" x14ac:dyDescent="0.3">
      <c r="B30" s="59"/>
      <c r="C30" s="61" t="s">
        <v>92</v>
      </c>
      <c r="D30" s="61"/>
      <c r="E30" s="61"/>
      <c r="F30" s="61"/>
      <c r="H30" s="69">
        <f>H29</f>
        <v>0</v>
      </c>
      <c r="I30" s="68">
        <f>I29</f>
        <v>0</v>
      </c>
      <c r="J30" s="60"/>
    </row>
    <row r="31" spans="2:10" ht="13" x14ac:dyDescent="0.3">
      <c r="B31" s="59"/>
      <c r="C31" s="61"/>
      <c r="D31" s="61"/>
      <c r="E31" s="61"/>
      <c r="F31" s="61"/>
      <c r="H31" s="73"/>
      <c r="I31" s="72"/>
      <c r="J31" s="60"/>
    </row>
    <row r="32" spans="2:10" ht="13.5" thickBot="1" x14ac:dyDescent="0.35">
      <c r="B32" s="59"/>
      <c r="C32" s="61" t="s">
        <v>93</v>
      </c>
      <c r="D32" s="61"/>
      <c r="H32" s="74">
        <f>H25+H28+H30</f>
        <v>3</v>
      </c>
      <c r="I32" s="75">
        <f>I25+I28+I30</f>
        <v>7872385</v>
      </c>
      <c r="J32" s="60"/>
    </row>
    <row r="33" spans="2:10" ht="13.5" thickTop="1" x14ac:dyDescent="0.3">
      <c r="B33" s="59"/>
      <c r="C33" s="61"/>
      <c r="D33" s="61"/>
      <c r="H33" s="76">
        <f>+H18-H32</f>
        <v>0</v>
      </c>
      <c r="I33" s="68">
        <f>+I18-I32</f>
        <v>0</v>
      </c>
      <c r="J33" s="60"/>
    </row>
    <row r="34" spans="2:10" x14ac:dyDescent="0.25">
      <c r="B34" s="59"/>
      <c r="G34" s="76"/>
      <c r="H34" s="76"/>
      <c r="I34" s="76"/>
      <c r="J34" s="60"/>
    </row>
    <row r="35" spans="2:10" ht="14.5" x14ac:dyDescent="0.35">
      <c r="B35" s="59"/>
      <c r="G35" s="76"/>
      <c r="H35"/>
      <c r="I35" s="76"/>
      <c r="J35" s="60"/>
    </row>
    <row r="36" spans="2:10" ht="13" x14ac:dyDescent="0.3">
      <c r="B36" s="59"/>
      <c r="C36" s="61"/>
      <c r="G36" s="76"/>
      <c r="H36" s="76"/>
      <c r="I36" s="76"/>
      <c r="J36" s="60"/>
    </row>
    <row r="37" spans="2:10" ht="13.5" thickBot="1" x14ac:dyDescent="0.35">
      <c r="B37" s="59"/>
      <c r="C37" s="77" t="s">
        <v>110</v>
      </c>
      <c r="D37" s="78"/>
      <c r="H37" s="77" t="s">
        <v>94</v>
      </c>
      <c r="I37" s="78"/>
      <c r="J37" s="60"/>
    </row>
    <row r="38" spans="2:10" ht="13" x14ac:dyDescent="0.3">
      <c r="B38" s="59"/>
      <c r="C38" s="61" t="s">
        <v>109</v>
      </c>
      <c r="D38" s="76"/>
      <c r="H38" s="79" t="s">
        <v>95</v>
      </c>
      <c r="I38" s="76"/>
      <c r="J38" s="60"/>
    </row>
    <row r="39" spans="2:10" ht="13" x14ac:dyDescent="0.3">
      <c r="B39" s="59"/>
      <c r="C39" s="61" t="s">
        <v>96</v>
      </c>
      <c r="H39" s="61" t="s">
        <v>97</v>
      </c>
      <c r="I39" s="76"/>
      <c r="J39" s="60"/>
    </row>
    <row r="40" spans="2:10" x14ac:dyDescent="0.25">
      <c r="B40" s="59"/>
      <c r="G40" s="76"/>
      <c r="H40" s="76"/>
      <c r="I40" s="76"/>
      <c r="J40" s="60"/>
    </row>
    <row r="41" spans="2:10" ht="12.75" customHeight="1" x14ac:dyDescent="0.25">
      <c r="B41" s="59"/>
      <c r="C41" s="102" t="s">
        <v>98</v>
      </c>
      <c r="D41" s="102"/>
      <c r="E41" s="102"/>
      <c r="F41" s="102"/>
      <c r="G41" s="102"/>
      <c r="H41" s="102"/>
      <c r="I41" s="102"/>
      <c r="J41" s="60"/>
    </row>
    <row r="42" spans="2:10" ht="18.75" customHeight="1" thickBot="1" x14ac:dyDescent="0.3">
      <c r="B42" s="80"/>
      <c r="C42" s="81"/>
      <c r="D42" s="81"/>
      <c r="E42" s="81"/>
      <c r="F42" s="81"/>
      <c r="G42" s="81"/>
      <c r="H42" s="81"/>
      <c r="I42" s="81"/>
      <c r="J42" s="82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73BEC-3942-42C7-8CBB-CAF572526B11}">
  <dimension ref="B1:J43"/>
  <sheetViews>
    <sheetView showGridLines="0" topLeftCell="A3" zoomScale="84" zoomScaleNormal="84" zoomScaleSheetLayoutView="100" workbookViewId="0">
      <selection activeCell="C12" sqref="C12"/>
    </sheetView>
  </sheetViews>
  <sheetFormatPr baseColWidth="10" defaultColWidth="11.453125" defaultRowHeight="12.5" x14ac:dyDescent="0.25"/>
  <cols>
    <col min="1" max="1" width="4.453125" style="41" customWidth="1"/>
    <col min="2" max="2" width="11.453125" style="41"/>
    <col min="3" max="3" width="12.81640625" style="41" customWidth="1"/>
    <col min="4" max="4" width="22" style="41" customWidth="1"/>
    <col min="5" max="8" width="11.453125" style="41"/>
    <col min="9" max="9" width="24.81640625" style="41" customWidth="1"/>
    <col min="10" max="10" width="12.54296875" style="41" customWidth="1"/>
    <col min="11" max="11" width="1.81640625" style="41" customWidth="1"/>
    <col min="12" max="16384" width="11.453125" style="41"/>
  </cols>
  <sheetData>
    <row r="1" spans="2:10" ht="18" customHeight="1" thickBot="1" x14ac:dyDescent="0.3"/>
    <row r="2" spans="2:10" ht="19.5" customHeight="1" x14ac:dyDescent="0.25">
      <c r="B2" s="42"/>
      <c r="C2" s="43"/>
      <c r="D2" s="94" t="s">
        <v>99</v>
      </c>
      <c r="E2" s="95"/>
      <c r="F2" s="95"/>
      <c r="G2" s="95"/>
      <c r="H2" s="95"/>
      <c r="I2" s="96"/>
      <c r="J2" s="100" t="s">
        <v>13</v>
      </c>
    </row>
    <row r="3" spans="2:10" ht="15.75" customHeight="1" thickBot="1" x14ac:dyDescent="0.3">
      <c r="B3" s="44"/>
      <c r="C3" s="45"/>
      <c r="D3" s="97"/>
      <c r="E3" s="98"/>
      <c r="F3" s="98"/>
      <c r="G3" s="98"/>
      <c r="H3" s="98"/>
      <c r="I3" s="99"/>
      <c r="J3" s="101"/>
    </row>
    <row r="4" spans="2:10" ht="13" x14ac:dyDescent="0.25">
      <c r="B4" s="44"/>
      <c r="C4" s="45"/>
      <c r="E4" s="47"/>
      <c r="F4" s="47"/>
      <c r="G4" s="47"/>
      <c r="H4" s="47"/>
      <c r="I4" s="48"/>
      <c r="J4" s="49"/>
    </row>
    <row r="5" spans="2:10" ht="13" x14ac:dyDescent="0.25">
      <c r="B5" s="44"/>
      <c r="C5" s="45"/>
      <c r="D5" s="103" t="s">
        <v>100</v>
      </c>
      <c r="E5" s="104"/>
      <c r="F5" s="104"/>
      <c r="G5" s="104"/>
      <c r="H5" s="104"/>
      <c r="I5" s="105"/>
      <c r="J5" s="52" t="s">
        <v>14</v>
      </c>
    </row>
    <row r="6" spans="2:10" ht="13.5" thickBot="1" x14ac:dyDescent="0.3">
      <c r="B6" s="53"/>
      <c r="C6" s="54"/>
      <c r="D6" s="55"/>
      <c r="E6" s="56"/>
      <c r="F6" s="56"/>
      <c r="G6" s="56"/>
      <c r="H6" s="56"/>
      <c r="I6" s="57"/>
      <c r="J6" s="58"/>
    </row>
    <row r="7" spans="2:10" x14ac:dyDescent="0.25">
      <c r="B7" s="59"/>
      <c r="J7" s="60"/>
    </row>
    <row r="8" spans="2:10" x14ac:dyDescent="0.25">
      <c r="B8" s="59"/>
      <c r="J8" s="60"/>
    </row>
    <row r="9" spans="2:10" x14ac:dyDescent="0.25">
      <c r="B9" s="59"/>
      <c r="C9" s="41" t="str">
        <f ca="1">+CONCATENATE("Santiago de Cali, ",TEXT(TODAY(),"MMMM DD YYYY"))</f>
        <v>Santiago de Cali, abril 15 2025</v>
      </c>
      <c r="D9" s="63"/>
      <c r="E9" s="62"/>
      <c r="J9" s="60"/>
    </row>
    <row r="10" spans="2:10" ht="13" x14ac:dyDescent="0.3">
      <c r="B10" s="59"/>
      <c r="C10" s="61"/>
      <c r="J10" s="60"/>
    </row>
    <row r="11" spans="2:10" ht="13" x14ac:dyDescent="0.3">
      <c r="B11" s="59"/>
      <c r="C11" s="61" t="str">
        <f>+'FOR-CSA-018'!C12</f>
        <v>Señores : CLINICA PALERMO</v>
      </c>
      <c r="J11" s="60"/>
    </row>
    <row r="12" spans="2:10" ht="13" x14ac:dyDescent="0.3">
      <c r="B12" s="59"/>
      <c r="C12" s="61" t="str">
        <f>+'FOR-CSA-018'!C13</f>
        <v>NIT: 860006745</v>
      </c>
      <c r="J12" s="60"/>
    </row>
    <row r="13" spans="2:10" x14ac:dyDescent="0.25">
      <c r="B13" s="59"/>
      <c r="J13" s="60"/>
    </row>
    <row r="14" spans="2:10" x14ac:dyDescent="0.25">
      <c r="B14" s="59"/>
      <c r="C14" s="41" t="s">
        <v>101</v>
      </c>
      <c r="J14" s="60"/>
    </row>
    <row r="15" spans="2:10" x14ac:dyDescent="0.25">
      <c r="B15" s="59"/>
      <c r="C15" s="64"/>
      <c r="J15" s="60"/>
    </row>
    <row r="16" spans="2:10" ht="13" x14ac:dyDescent="0.3">
      <c r="B16" s="59"/>
      <c r="C16" s="83"/>
      <c r="D16" s="62"/>
      <c r="H16" s="84" t="s">
        <v>79</v>
      </c>
      <c r="I16" s="84" t="s">
        <v>80</v>
      </c>
      <c r="J16" s="60"/>
    </row>
    <row r="17" spans="2:10" ht="13" x14ac:dyDescent="0.3">
      <c r="B17" s="59"/>
      <c r="C17" s="61" t="s">
        <v>108</v>
      </c>
      <c r="D17" s="61"/>
      <c r="E17" s="61"/>
      <c r="F17" s="61"/>
      <c r="H17" s="85">
        <f>+SUM(H18:H23)</f>
        <v>2</v>
      </c>
      <c r="I17" s="86">
        <f>+SUM(I18:I23)</f>
        <v>561200</v>
      </c>
      <c r="J17" s="60"/>
    </row>
    <row r="18" spans="2:10" x14ac:dyDescent="0.25">
      <c r="B18" s="59"/>
      <c r="C18" s="41" t="s">
        <v>82</v>
      </c>
      <c r="H18" s="87">
        <f>+'FOR-CSA-018'!H19</f>
        <v>1</v>
      </c>
      <c r="I18" s="76">
        <v>0</v>
      </c>
      <c r="J18" s="60"/>
    </row>
    <row r="19" spans="2:10" x14ac:dyDescent="0.25">
      <c r="B19" s="59"/>
      <c r="C19" s="41" t="s">
        <v>83</v>
      </c>
      <c r="H19" s="87">
        <f>+'FOR-CSA-018'!H20</f>
        <v>0</v>
      </c>
      <c r="I19" s="88">
        <f>+'FOR-CSA-018'!I20</f>
        <v>0</v>
      </c>
      <c r="J19" s="60"/>
    </row>
    <row r="20" spans="2:10" x14ac:dyDescent="0.25">
      <c r="B20" s="59"/>
      <c r="C20" s="41" t="s">
        <v>84</v>
      </c>
      <c r="H20" s="87">
        <f>+'FOR-CSA-018'!H21</f>
        <v>1</v>
      </c>
      <c r="I20" s="88">
        <f>+'FOR-CSA-018'!I21</f>
        <v>561200</v>
      </c>
      <c r="J20" s="60"/>
    </row>
    <row r="21" spans="2:10" x14ac:dyDescent="0.25">
      <c r="B21" s="59"/>
      <c r="C21" s="41" t="s">
        <v>85</v>
      </c>
      <c r="H21" s="87">
        <f>+'FOR-CSA-018'!H22</f>
        <v>0</v>
      </c>
      <c r="I21" s="88">
        <f>+'FOR-CSA-018'!I22</f>
        <v>0</v>
      </c>
      <c r="J21" s="60"/>
    </row>
    <row r="22" spans="2:10" x14ac:dyDescent="0.25">
      <c r="B22" s="59"/>
      <c r="C22" s="41" t="s">
        <v>86</v>
      </c>
      <c r="H22" s="87">
        <f>+'FOR-CSA-018'!H23</f>
        <v>0</v>
      </c>
      <c r="I22" s="88">
        <f>+'FOR-CSA-018'!I23</f>
        <v>0</v>
      </c>
      <c r="J22" s="60"/>
    </row>
    <row r="23" spans="2:10" x14ac:dyDescent="0.25">
      <c r="B23" s="59"/>
      <c r="C23" s="41" t="s">
        <v>102</v>
      </c>
      <c r="H23" s="87">
        <f>+'FOR-CSA-018'!H24</f>
        <v>0</v>
      </c>
      <c r="I23" s="88">
        <f>+'FOR-CSA-018'!I24</f>
        <v>0</v>
      </c>
      <c r="J23" s="60"/>
    </row>
    <row r="24" spans="2:10" ht="13" x14ac:dyDescent="0.3">
      <c r="B24" s="59"/>
      <c r="C24" s="61" t="s">
        <v>103</v>
      </c>
      <c r="D24" s="61"/>
      <c r="E24" s="61"/>
      <c r="F24" s="61"/>
      <c r="H24" s="85">
        <f>SUM(H18:H23)</f>
        <v>2</v>
      </c>
      <c r="I24" s="86">
        <f>+SUBTOTAL(9,I18:I23)</f>
        <v>561200</v>
      </c>
      <c r="J24" s="60"/>
    </row>
    <row r="25" spans="2:10" ht="13.5" thickBot="1" x14ac:dyDescent="0.35">
      <c r="B25" s="59"/>
      <c r="C25" s="61"/>
      <c r="D25" s="61"/>
      <c r="H25" s="89"/>
      <c r="I25" s="90"/>
      <c r="J25" s="60"/>
    </row>
    <row r="26" spans="2:10" ht="13.5" thickTop="1" x14ac:dyDescent="0.3">
      <c r="B26" s="59"/>
      <c r="C26" s="61"/>
      <c r="D26" s="61"/>
      <c r="H26" s="76"/>
      <c r="I26" s="68"/>
      <c r="J26" s="60"/>
    </row>
    <row r="27" spans="2:10" ht="13" x14ac:dyDescent="0.3">
      <c r="B27" s="59"/>
      <c r="C27" s="61"/>
      <c r="D27" s="61"/>
      <c r="H27" s="76"/>
      <c r="I27" s="68"/>
      <c r="J27" s="60"/>
    </row>
    <row r="28" spans="2:10" ht="13" x14ac:dyDescent="0.3">
      <c r="B28" s="59"/>
      <c r="C28" s="61"/>
      <c r="D28" s="61"/>
      <c r="H28" s="76"/>
      <c r="I28" s="68"/>
      <c r="J28" s="60"/>
    </row>
    <row r="29" spans="2:10" x14ac:dyDescent="0.25">
      <c r="B29" s="59"/>
      <c r="G29" s="76"/>
      <c r="H29" s="76"/>
      <c r="I29" s="76"/>
      <c r="J29" s="60"/>
    </row>
    <row r="30" spans="2:10" ht="13.5" thickBot="1" x14ac:dyDescent="0.35">
      <c r="B30" s="59"/>
      <c r="C30" s="77" t="str">
        <f>+'FOR-CSA-018'!C37</f>
        <v xml:space="preserve">Jeimy Alexis Rodriguez Rincon </v>
      </c>
      <c r="D30" s="77"/>
      <c r="G30" s="77" t="str">
        <f>+'FOR-CSA-018'!H37</f>
        <v xml:space="preserve">Lizeth Ome </v>
      </c>
      <c r="H30" s="78"/>
      <c r="I30" s="76"/>
      <c r="J30" s="60"/>
    </row>
    <row r="31" spans="2:10" ht="13" x14ac:dyDescent="0.3">
      <c r="B31" s="59"/>
      <c r="C31" s="79" t="str">
        <f>+'FOR-CSA-018'!C38</f>
        <v>Cartera</v>
      </c>
      <c r="D31" s="79"/>
      <c r="G31" s="79" t="str">
        <f>+'FOR-CSA-018'!H38</f>
        <v>Cartera - Cuentas Salud</v>
      </c>
      <c r="H31" s="76"/>
      <c r="I31" s="76"/>
      <c r="J31" s="60"/>
    </row>
    <row r="32" spans="2:10" ht="13" x14ac:dyDescent="0.3">
      <c r="B32" s="59"/>
      <c r="C32" s="79" t="str">
        <f>+'FOR-CSA-018'!C39</f>
        <v>Entidad</v>
      </c>
      <c r="D32" s="79"/>
      <c r="G32" s="79" t="str">
        <f>+'FOR-CSA-018'!H39</f>
        <v>EPS Comfenalco Valle.</v>
      </c>
      <c r="H32" s="76"/>
      <c r="I32" s="76"/>
      <c r="J32" s="60"/>
    </row>
    <row r="33" spans="2:10" ht="13" x14ac:dyDescent="0.3">
      <c r="B33" s="59"/>
      <c r="C33" s="79"/>
      <c r="D33" s="79"/>
      <c r="G33" s="79"/>
      <c r="H33" s="76"/>
      <c r="I33" s="76"/>
      <c r="J33" s="60"/>
    </row>
    <row r="34" spans="2:10" ht="13" x14ac:dyDescent="0.3">
      <c r="B34" s="59"/>
      <c r="C34" s="79"/>
      <c r="D34" s="79"/>
      <c r="G34" s="79"/>
      <c r="H34" s="76"/>
      <c r="I34" s="76"/>
      <c r="J34" s="60"/>
    </row>
    <row r="35" spans="2:10" ht="14" x14ac:dyDescent="0.25">
      <c r="B35" s="59"/>
      <c r="C35" s="106" t="s">
        <v>104</v>
      </c>
      <c r="D35" s="106"/>
      <c r="E35" s="106"/>
      <c r="F35" s="106"/>
      <c r="G35" s="106"/>
      <c r="H35" s="106"/>
      <c r="I35" s="106"/>
      <c r="J35" s="60"/>
    </row>
    <row r="36" spans="2:10" ht="13" x14ac:dyDescent="0.3">
      <c r="B36" s="59"/>
      <c r="C36" s="79"/>
      <c r="D36" s="79"/>
      <c r="G36" s="79"/>
      <c r="H36" s="76"/>
      <c r="I36" s="76"/>
      <c r="J36" s="60"/>
    </row>
    <row r="37" spans="2:10" ht="18.75" customHeight="1" thickBot="1" x14ac:dyDescent="0.3">
      <c r="B37" s="80"/>
      <c r="C37" s="81"/>
      <c r="D37" s="81"/>
      <c r="E37" s="81"/>
      <c r="F37" s="81"/>
      <c r="G37" s="78"/>
      <c r="H37" s="78"/>
      <c r="I37" s="78"/>
      <c r="J37" s="82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echayhora xmlns="a8a3d4d4-2b6d-4019-9433-1915a202222b" xsi:nil="true"/>
    <lcf76f155ced4ddcb4097134ff3c332f xmlns="a8a3d4d4-2b6d-4019-9433-1915a202222b">
      <Terms xmlns="http://schemas.microsoft.com/office/infopath/2007/PartnerControls"/>
    </lcf76f155ced4ddcb4097134ff3c332f>
    <TaxCatchAll xmlns="ed084c4f-4c07-44a1-80a9-38b94086faf0" xsi:nil="true"/>
    <fechahora xmlns="a8a3d4d4-2b6d-4019-9433-1915a202222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504173805F98547823228ECD2B363A8" ma:contentTypeVersion="20" ma:contentTypeDescription="Crear nuevo documento." ma:contentTypeScope="" ma:versionID="ad3621c050eb1a17cb0180aa60aab913">
  <xsd:schema xmlns:xsd="http://www.w3.org/2001/XMLSchema" xmlns:xs="http://www.w3.org/2001/XMLSchema" xmlns:p="http://schemas.microsoft.com/office/2006/metadata/properties" xmlns:ns2="ed084c4f-4c07-44a1-80a9-38b94086faf0" xmlns:ns3="a8a3d4d4-2b6d-4019-9433-1915a202222b" targetNamespace="http://schemas.microsoft.com/office/2006/metadata/properties" ma:root="true" ma:fieldsID="06ba3ea837407a5aa96e7c4db40bf560" ns2:_="" ns3:_="">
    <xsd:import namespace="ed084c4f-4c07-44a1-80a9-38b94086faf0"/>
    <xsd:import namespace="a8a3d4d4-2b6d-4019-9433-1915a202222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fechahora" minOccurs="0"/>
                <xsd:element ref="ns3:fechayhora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084c4f-4c07-44a1-80a9-38b94086fa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ac8e8c1b-9083-4c7f-9664-4fe69aa9bf6e}" ma:internalName="TaxCatchAll" ma:showField="CatchAllData" ma:web="ed084c4f-4c07-44a1-80a9-38b94086fa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3d4d4-2b6d-4019-9433-1915a20222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echahora" ma:index="18" nillable="true" ma:displayName="fechahora" ma:format="DateOnly" ma:internalName="fechahora">
      <xsd:simpleType>
        <xsd:restriction base="dms:DateTime"/>
      </xsd:simpleType>
    </xsd:element>
    <xsd:element name="fechayhora" ma:index="19" nillable="true" ma:displayName="fechayhora" ma:format="DateTime" ma:internalName="fechayhora">
      <xsd:simpleType>
        <xsd:restriction base="dms:DateTime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4cb3e38f-de13-4a64-ac2f-c07ba06e28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19B4C7-DD71-42B1-8489-969AF61DF871}">
  <ds:schemaRefs>
    <ds:schemaRef ds:uri="http://schemas.microsoft.com/office/2006/metadata/properties"/>
    <ds:schemaRef ds:uri="http://schemas.microsoft.com/office/infopath/2007/PartnerControls"/>
    <ds:schemaRef ds:uri="a8a3d4d4-2b6d-4019-9433-1915a202222b"/>
    <ds:schemaRef ds:uri="ed084c4f-4c07-44a1-80a9-38b94086faf0"/>
  </ds:schemaRefs>
</ds:datastoreItem>
</file>

<file path=customXml/itemProps2.xml><?xml version="1.0" encoding="utf-8"?>
<ds:datastoreItem xmlns:ds="http://schemas.openxmlformats.org/officeDocument/2006/customXml" ds:itemID="{9607DE6F-B9CC-42DE-BC9F-543817ACA4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084c4f-4c07-44a1-80a9-38b94086faf0"/>
    <ds:schemaRef ds:uri="a8a3d4d4-2b6d-4019-9433-1915a20222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FA2D8B1-471F-4C73-B942-16D54FB53B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2025-04-15T15:56:34Z</cp:lastPrinted>
  <dcterms:created xsi:type="dcterms:W3CDTF">2022-06-01T14:39:12Z</dcterms:created>
  <dcterms:modified xsi:type="dcterms:W3CDTF">2025-04-15T15:59:02Z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0x010100E504173805F98547823228ECD2B363A8</vt:lpwstr>
  </property>
  <property fmtid="{D5CDD505-2E9C-101B-9397-08002B2CF9AE}" pid="3" name="MediaServiceImageTags">
    <vt:lpwstr/>
  </property>
</Properties>
</file>