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13011505 EMPRESA SOCIAL DEL ESTADO CAMILO TRUJILL\"/>
    </mc:Choice>
  </mc:AlternateContent>
  <xr:revisionPtr revIDLastSave="0" documentId="13_ncr:1_{007BFDD5-B208-48F9-B425-DF6A9D68ABB5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URA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H24" i="4"/>
  <c r="I23" i="4"/>
  <c r="H23" i="4"/>
  <c r="I22" i="4"/>
  <c r="H22" i="4"/>
  <c r="I21" i="4"/>
  <c r="H21" i="4"/>
  <c r="I20" i="4"/>
  <c r="H20" i="4"/>
  <c r="I19" i="4"/>
  <c r="I24" i="4" s="1"/>
  <c r="H19" i="4"/>
  <c r="I18" i="4"/>
  <c r="I17" i="4" s="1"/>
  <c r="H18" i="4"/>
  <c r="C9" i="4"/>
  <c r="I30" i="3"/>
  <c r="H30" i="3"/>
  <c r="I28" i="3"/>
  <c r="H28" i="3"/>
  <c r="I25" i="3"/>
  <c r="H25" i="3"/>
  <c r="C12" i="4"/>
  <c r="C9" i="3"/>
  <c r="I32" i="3" l="1"/>
  <c r="I33" i="3" s="1"/>
  <c r="H32" i="3"/>
  <c r="H33" i="3" s="1"/>
  <c r="H17" i="4"/>
  <c r="AU1" i="2" l="1"/>
  <c r="AT1" i="2"/>
  <c r="AS1" i="2"/>
  <c r="AR1" i="2"/>
  <c r="AQ1" i="2"/>
  <c r="AP1" i="2"/>
  <c r="AO1" i="2"/>
  <c r="AN1" i="2"/>
  <c r="AM1" i="2"/>
  <c r="AL1" i="2"/>
  <c r="AE1" i="2"/>
  <c r="AC1" i="2"/>
  <c r="AB1" i="2"/>
  <c r="AA1" i="2"/>
  <c r="Q1" i="2"/>
  <c r="J1" i="2"/>
  <c r="I1" i="2"/>
  <c r="H3" i="1"/>
  <c r="G3" i="1"/>
  <c r="O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<sst xmlns="http://schemas.openxmlformats.org/spreadsheetml/2006/main" count="133" uniqueCount="101">
  <si>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</si>
  <si>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</si>
  <si>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</si>
  <si>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</si>
  <si>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</si>
  <si>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</si>
  <si>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</si>
  <si>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</si>
  <si>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</si>
  <si>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</si>
  <si>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</si>
  <si>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</si>
  <si>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Camilo Trujillo Silva</t>
  </si>
  <si>
    <t>EVENTO</t>
  </si>
  <si>
    <t>PALESTINA HUILA</t>
  </si>
  <si>
    <t>FVE</t>
  </si>
  <si>
    <t>TOTAL</t>
  </si>
  <si>
    <t>Urgencias</t>
  </si>
  <si>
    <t>FACT</t>
  </si>
  <si>
    <t>LLAVE</t>
  </si>
  <si>
    <t>ESTADO CARTERA ANTERIOR</t>
  </si>
  <si>
    <t>ESTADO EPS 06-04-2025</t>
  </si>
  <si>
    <t>POR PAGAR SAP</t>
  </si>
  <si>
    <t>DOC CONTA</t>
  </si>
  <si>
    <t>ESTADO COVID</t>
  </si>
  <si>
    <t>VALIDACION</t>
  </si>
  <si>
    <t>OBSERVACION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</si>
  <si>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</si>
  <si>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</si>
  <si>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</si>
  <si>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</si>
  <si>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</si>
  <si>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</si>
  <si>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</si>
  <si>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DEVOLUCION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</si>
  <si>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</si>
  <si>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</si>
  <si>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</si>
  <si>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</si>
  <si>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</si>
  <si>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</si>
  <si>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</si>
  <si>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</si>
  <si>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</si>
  <si>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</si>
  <si>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</si>
  <si>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</si>
  <si>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</si>
  <si>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</si>
  <si>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</si>
  <si>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</si>
  <si>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</si>
  <si>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</si>
  <si>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</si>
  <si>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</si>
  <si>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</si>
  <si>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EMPRESA SOCIAL DEL ESTADO CAMILO TRUJILLO SILVA</t>
  </si>
  <si>
    <t>FVE36086</t>
  </si>
  <si>
    <t>813011505_FVE36086</t>
  </si>
  <si>
    <t>Factura Devuelta</t>
  </si>
  <si>
    <t>Devuelta</t>
  </si>
  <si>
    <t>AUT: SE SOSTIENE DEVOLUCIÓN DE FACTURA CON SOPORTES COMPLETOS, FACTURA NO CUENTA CON AUTORIZACIÓN PARA LOS SERVICIOS FACTURADOS, La autorización 223258524383030, se encuentra facturada en la fecha: 01/11/2023 en factura FVE36609. FAVOR COMUNICARSE CON EL ÁREA  ENCARGADA, SOLICITARLA A LA capautorizaciones@epsdelagente.com.co. LUIS ERNESTO GUERRERO GALEANO</t>
  </si>
  <si>
    <t>AUT: SE SOSTIENE DEVOLUCIÓN DE FACTURA CON SOPORTES COMPLETOS, FACTURA NO CUENTA CON AUTORIZACIÓN PARA LOS SERVICIOS FACTURADOS, La autorización 223258524383030, se encuentra facturada en la fecha: 01/11/2023 en factura FVE36609. FAVOR COMUNICARSE CON EL ÁREA ENCARGADA, SOLICITARLA A LA capautorizaciones@epsdelagente.com.co. LUIS ERNESTO GUERRERO GALEANO</t>
  </si>
  <si>
    <t>SOPORTE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</si>
  <si>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</si>
  <si>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</si>
  <si>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</si>
  <si>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</si>
  <si>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</si>
  <si>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</si>
  <si>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</si>
  <si>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</si>
  <si>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</si>
  <si>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</si>
  <si>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</si>
  <si>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</si>
  <si>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</si>
  <si>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</si>
  <si>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</si>
  <si>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</si>
  <si>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</si>
  <si>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</si>
  <si>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</si>
  <si>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</si>
  <si>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</si>
  <si>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</si>
  <si>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</si>
  <si>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</si>
  <si>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</si>
  <si>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</si>
  <si>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</si>
  <si>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</si>
  <si>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</si>
  <si>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</si>
  <si>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</si>
  <si>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EMPRESA SOCIAL DEL ESTADO CAMILO TRUJILLO SILVA</t>
  </si>
  <si>
    <t>NIT: 813011505</t>
  </si>
  <si>
    <t>Con Corte al dia: 31/03/2025</t>
  </si>
  <si>
    <t>A continuacion me permito remitir nuestra respuesta al estado de cartera presentado en la fecha: 01/04/2025</t>
  </si>
  <si>
    <t>NURY QUINAYAS</t>
  </si>
  <si>
    <t>AUDITORIA DE CUENTAS MEDICAS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</si>
</sst>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5" formatCode="_-&quot;$&quot;\ * #,##0_-;\-&quot;$&quot;\ * #,##0_-;_-&quot;$&quot;\ * &quot;-&quot;??_-;_-@_-"/>
    <numFmt numFmtId="166" formatCode="&quot;$&quot;\ #,##0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8" fillId="0" borderId="0" applyFont="0" applyFill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right"/>
    </xf>
    <xf numFmtId="0" fontId="6" fillId="0" borderId="0" xfId="0" applyFont="1"/>
    <xf numFmtId="0" fontId="6" fillId="0" borderId="1" xfId="0" applyFont="1" applyBorder="1"/>
    <xf numFmtId="4" fontId="5" fillId="0" borderId="1" xfId="0" applyNumberFormat="1" applyFont="1" applyBorder="1"/>
    <xf numFmtId="0" fontId="7" fillId="2" borderId="1" xfId="0" applyFont="1" applyFill="1" applyBorder="1" applyAlignment="1">
      <alignment horizontal="center" wrapText="1"/>
    </xf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65" fontId="9" fillId="0" borderId="0" xfId="1" applyNumberFormat="1" applyFont="1" applyAlignment="1">
      <alignment vertical="center"/>
    </xf>
    <xf numFmtId="166" fontId="10" fillId="0" borderId="0" xfId="0" applyNumberFormat="1" applyFont="1" applyAlignment="1">
      <alignment vertical="center"/>
    </xf>
    <xf numFmtId="166" fontId="9" fillId="0" borderId="0" xfId="0" applyNumberFormat="1" applyFont="1" applyAlignment="1">
      <alignment vertical="center"/>
    </xf>
    <xf numFmtId="0" fontId="9" fillId="0" borderId="0" xfId="1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166" fontId="9" fillId="0" borderId="0" xfId="1" applyNumberFormat="1" applyFont="1" applyAlignment="1">
      <alignment vertical="center"/>
    </xf>
    <xf numFmtId="0" fontId="9" fillId="0" borderId="0" xfId="0" applyFont="1" applyAlignment="1">
      <alignment vertical="center"/>
    </xf>
    <xf numFmtId="166" fontId="9" fillId="0" borderId="0" xfId="0" applyNumberFormat="1" applyFont="1"/>
    <xf numFmtId="166" fontId="9" fillId="0" borderId="0" xfId="1" applyNumberFormat="1" applyFont="1"/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5" fontId="11" fillId="4" borderId="1" xfId="1" applyNumberFormat="1" applyFont="1" applyFill="1" applyBorder="1" applyAlignment="1">
      <alignment horizontal="center" vertical="center" wrapText="1"/>
    </xf>
    <xf numFmtId="0" fontId="11" fillId="4" borderId="1" xfId="1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4" fontId="11" fillId="5" borderId="1" xfId="0" applyNumberFormat="1" applyFont="1" applyFill="1" applyBorder="1" applyAlignment="1">
      <alignment horizontal="center" vertical="center" wrapText="1"/>
    </xf>
    <xf numFmtId="165" fontId="11" fillId="5" borderId="1" xfId="1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67" fontId="11" fillId="3" borderId="1" xfId="1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0" fontId="9" fillId="0" borderId="1" xfId="1" applyNumberFormat="1" applyFont="1" applyBorder="1" applyAlignment="1">
      <alignment horizontal="center" vertical="center"/>
    </xf>
    <xf numFmtId="0" fontId="13" fillId="0" borderId="0" xfId="2" applyFont="1"/>
    <xf numFmtId="0" fontId="13" fillId="0" borderId="2" xfId="2" applyFont="1" applyBorder="1" applyAlignment="1">
      <alignment horizontal="centerContinuous"/>
    </xf>
    <xf numFmtId="0" fontId="13" fillId="0" borderId="3" xfId="2" applyFont="1" applyBorder="1" applyAlignment="1">
      <alignment horizontal="centerContinuous"/>
    </xf>
    <xf numFmtId="0" fontId="13" fillId="0" borderId="6" xfId="2" applyFont="1" applyBorder="1" applyAlignment="1">
      <alignment horizontal="centerContinuous"/>
    </xf>
    <xf numFmtId="0" fontId="13" fillId="0" borderId="7" xfId="2" applyFont="1" applyBorder="1" applyAlignment="1">
      <alignment horizontal="centerContinuous"/>
    </xf>
    <xf numFmtId="0" fontId="14" fillId="0" borderId="2" xfId="2" applyFont="1" applyBorder="1" applyAlignment="1">
      <alignment horizontal="centerContinuous" vertical="center"/>
    </xf>
    <xf numFmtId="0" fontId="14" fillId="0" borderId="4" xfId="2" applyFont="1" applyBorder="1" applyAlignment="1">
      <alignment horizontal="centerContinuous" vertical="center"/>
    </xf>
    <xf numFmtId="0" fontId="14" fillId="0" borderId="3" xfId="2" applyFont="1" applyBorder="1" applyAlignment="1">
      <alignment horizontal="centerContinuous" vertical="center"/>
    </xf>
    <xf numFmtId="0" fontId="14" fillId="0" borderId="5" xfId="2" applyFont="1" applyBorder="1" applyAlignment="1">
      <alignment horizontal="centerContinuous" vertical="center"/>
    </xf>
    <xf numFmtId="0" fontId="14" fillId="0" borderId="6" xfId="2" applyFont="1" applyBorder="1" applyAlignment="1">
      <alignment horizontal="centerContinuous" vertical="center"/>
    </xf>
    <xf numFmtId="0" fontId="14" fillId="0" borderId="0" xfId="2" applyFont="1" applyAlignment="1">
      <alignment horizontal="centerContinuous" vertical="center"/>
    </xf>
    <xf numFmtId="0" fontId="14" fillId="0" borderId="12" xfId="2" applyFont="1" applyBorder="1" applyAlignment="1">
      <alignment horizontal="centerContinuous" vertical="center"/>
    </xf>
    <xf numFmtId="0" fontId="13" fillId="0" borderId="8" xfId="2" applyFont="1" applyBorder="1" applyAlignment="1">
      <alignment horizontal="centerContinuous"/>
    </xf>
    <xf numFmtId="0" fontId="13" fillId="0" borderId="10" xfId="2" applyFont="1" applyBorder="1" applyAlignment="1">
      <alignment horizontal="centerContinuous"/>
    </xf>
    <xf numFmtId="0" fontId="14" fillId="0" borderId="8" xfId="2" applyFont="1" applyBorder="1" applyAlignment="1">
      <alignment horizontal="centerContinuous" vertical="center"/>
    </xf>
    <xf numFmtId="0" fontId="14" fillId="0" borderId="9" xfId="2" applyFont="1" applyBorder="1" applyAlignment="1">
      <alignment horizontal="centerContinuous" vertical="center"/>
    </xf>
    <xf numFmtId="0" fontId="14" fillId="0" borderId="10" xfId="2" applyFont="1" applyBorder="1" applyAlignment="1">
      <alignment horizontal="centerContinuous" vertical="center"/>
    </xf>
    <xf numFmtId="0" fontId="14" fillId="0" borderId="11" xfId="2" applyFont="1" applyBorder="1" applyAlignment="1">
      <alignment horizontal="centerContinuous" vertical="center"/>
    </xf>
    <xf numFmtId="0" fontId="13" fillId="0" borderId="6" xfId="2" applyFont="1" applyBorder="1"/>
    <xf numFmtId="0" fontId="13" fillId="0" borderId="7" xfId="2" applyFont="1" applyBorder="1"/>
    <xf numFmtId="0" fontId="14" fillId="0" borderId="0" xfId="2" applyFont="1"/>
    <xf numFmtId="14" fontId="13" fillId="0" borderId="0" xfId="2" applyNumberFormat="1" applyFont="1"/>
    <xf numFmtId="168" fontId="13" fillId="0" borderId="0" xfId="2" applyNumberFormat="1" applyFont="1"/>
    <xf numFmtId="14" fontId="13" fillId="0" borderId="0" xfId="2" applyNumberFormat="1" applyFont="1" applyAlignment="1">
      <alignment horizontal="left"/>
    </xf>
    <xf numFmtId="1" fontId="14" fillId="0" borderId="0" xfId="3" applyNumberFormat="1" applyFont="1" applyAlignment="1">
      <alignment horizontal="center" vertical="center"/>
    </xf>
    <xf numFmtId="166" fontId="14" fillId="0" borderId="0" xfId="2" applyNumberFormat="1" applyFont="1" applyAlignment="1">
      <alignment horizontal="center" vertical="center"/>
    </xf>
    <xf numFmtId="1" fontId="14" fillId="0" borderId="0" xfId="2" applyNumberFormat="1" applyFont="1" applyAlignment="1">
      <alignment horizontal="center"/>
    </xf>
    <xf numFmtId="169" fontId="14" fillId="0" borderId="0" xfId="2" applyNumberFormat="1" applyFont="1" applyAlignment="1">
      <alignment horizontal="right"/>
    </xf>
    <xf numFmtId="1" fontId="13" fillId="0" borderId="0" xfId="2" applyNumberFormat="1" applyFont="1" applyAlignment="1">
      <alignment horizontal="center"/>
    </xf>
    <xf numFmtId="169" fontId="13" fillId="0" borderId="0" xfId="2" applyNumberFormat="1" applyFont="1" applyAlignment="1">
      <alignment horizontal="right"/>
    </xf>
    <xf numFmtId="1" fontId="13" fillId="0" borderId="9" xfId="2" applyNumberFormat="1" applyFont="1" applyBorder="1" applyAlignment="1">
      <alignment horizontal="center"/>
    </xf>
    <xf numFmtId="169" fontId="13" fillId="0" borderId="9" xfId="2" applyNumberFormat="1" applyFont="1" applyBorder="1" applyAlignment="1">
      <alignment horizontal="right"/>
    </xf>
    <xf numFmtId="0" fontId="13" fillId="0" borderId="0" xfId="2" applyFont="1" applyAlignment="1">
      <alignment horizontal="center"/>
    </xf>
    <xf numFmtId="1" fontId="14" fillId="0" borderId="13" xfId="2" applyNumberFormat="1" applyFont="1" applyBorder="1" applyAlignment="1">
      <alignment horizontal="center"/>
    </xf>
    <xf numFmtId="169" fontId="14" fillId="0" borderId="13" xfId="2" applyNumberFormat="1" applyFont="1" applyBorder="1" applyAlignment="1">
      <alignment horizontal="right"/>
    </xf>
    <xf numFmtId="169" fontId="13" fillId="0" borderId="0" xfId="2" applyNumberFormat="1" applyFont="1"/>
    <xf numFmtId="169" fontId="14" fillId="0" borderId="9" xfId="2" applyNumberFormat="1" applyFont="1" applyBorder="1"/>
    <xf numFmtId="169" fontId="13" fillId="0" borderId="9" xfId="2" applyNumberFormat="1" applyFont="1" applyBorder="1"/>
    <xf numFmtId="169" fontId="14" fillId="0" borderId="0" xfId="2" applyNumberFormat="1" applyFont="1"/>
    <xf numFmtId="0" fontId="13" fillId="0" borderId="8" xfId="2" applyFont="1" applyBorder="1"/>
    <xf numFmtId="0" fontId="13" fillId="0" borderId="9" xfId="2" applyFont="1" applyBorder="1"/>
    <xf numFmtId="0" fontId="13" fillId="0" borderId="10" xfId="2" applyFont="1" applyBorder="1"/>
    <xf numFmtId="0" fontId="13" fillId="2" borderId="0" xfId="2" applyFont="1" applyFill="1"/>
    <xf numFmtId="0" fontId="14" fillId="0" borderId="0" xfId="2" applyFont="1" applyAlignment="1">
      <alignment horizontal="center"/>
    </xf>
    <xf numFmtId="1" fontId="14" fillId="0" borderId="0" xfId="3" applyNumberFormat="1" applyFont="1" applyAlignment="1">
      <alignment horizontal="right"/>
    </xf>
    <xf numFmtId="170" fontId="14" fillId="0" borderId="0" xfId="4" applyNumberFormat="1" applyFont="1" applyAlignment="1">
      <alignment horizontal="right"/>
    </xf>
    <xf numFmtId="1" fontId="13" fillId="0" borderId="0" xfId="3" applyNumberFormat="1" applyFont="1" applyAlignment="1">
      <alignment horizontal="right"/>
    </xf>
    <xf numFmtId="170" fontId="13" fillId="0" borderId="0" xfId="4" applyNumberFormat="1" applyFont="1" applyAlignment="1">
      <alignment horizontal="right"/>
    </xf>
    <xf numFmtId="171" fontId="13" fillId="0" borderId="13" xfId="4" applyNumberFormat="1" applyFont="1" applyBorder="1" applyAlignment="1">
      <alignment horizontal="center"/>
    </xf>
    <xf numFmtId="170" fontId="13" fillId="0" borderId="13" xfId="4" applyNumberFormat="1" applyFont="1" applyBorder="1" applyAlignment="1">
      <alignment horizontal="right"/>
    </xf>
    <xf numFmtId="0" fontId="14" fillId="0" borderId="2" xfId="2" applyFont="1" applyBorder="1" applyAlignment="1">
      <alignment horizontal="center" vertical="center"/>
    </xf>
    <xf numFmtId="0" fontId="14" fillId="0" borderId="4" xfId="2" applyFont="1" applyBorder="1" applyAlignment="1">
      <alignment horizontal="center" vertical="center"/>
    </xf>
    <xf numFmtId="0" fontId="14" fillId="0" borderId="3" xfId="2" applyFont="1" applyBorder="1" applyAlignment="1">
      <alignment horizontal="center" vertical="center"/>
    </xf>
    <xf numFmtId="0" fontId="14" fillId="0" borderId="8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4" fillId="0" borderId="10" xfId="2" applyFont="1" applyBorder="1" applyAlignment="1">
      <alignment horizontal="center" vertical="center"/>
    </xf>
    <xf numFmtId="0" fontId="14" fillId="0" borderId="5" xfId="2" applyFont="1" applyBorder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5">
    <cellStyle name="Millares 2 2" xfId="4" xr:uid="{74276800-E16C-47CF-A0AC-4B1350FD9123}"/>
    <cellStyle name="Millares 3" xfId="3" xr:uid="{C487B2C9-885B-40B4-AA00-CFBC554178E1}"/>
    <cellStyle name="Moneda" xfId="1" builtinId="4"/>
    <cellStyle name="Normal" xfId="0" builtinId="0"/>
    <cellStyle name="Normal 2 2" xfId="2" xr:uid="{84504E15-41F8-454A-B821-8AC10FB3F7BB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725F60E-6448-4216-B159-34ED64491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0914CED-FC9C-4750-BAD1-ED32D7B60B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25E0AF0-083D-4BA8-978F-34164E240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AA8C17-E6E7-4B42-A6F1-5F648B783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20" zoomScaleNormal="120" workbookViewId="0">
      <selection activeCell="A3" sqref="A3"/>
    </sheetView>
  </sheetViews>
  <sheetFormatPr baseColWidth="10" defaultRowHeight="14.5" x14ac:dyDescent="0.35"/>
  <cols>
    <col min="1" max="1" width="14.1796875" customWidth="1"/>
    <col min="2" max="2" width="21.26953125" customWidth="1"/>
    <col min="3" max="3" width="9" customWidth="1"/>
    <col min="4" max="4" width="11.453125" customWidth="1"/>
    <col min="5" max="5" width="17.1796875" customWidth="1"/>
    <col min="6" max="6" width="14.7265625" customWidth="1"/>
    <col min="7" max="7" width="17.81640625" customWidth="1"/>
    <col min="8" max="8" width="14.453125" customWidth="1"/>
    <col min="9" max="9" width="15.7265625" bestFit="1" customWidth="1"/>
    <col min="10" max="10" width="18.1796875" customWidth="1"/>
    <col min="11" max="11" width="15.1796875" customWidth="1"/>
    <col min="13" max="13" width="16.81640625" customWidth="1"/>
  </cols>
  <sheetData>
    <row r="1" spans="1:13" s="1" customFormat="1" ht="29" x14ac:dyDescent="0.35">
      <c r="A1" s="4" t="s">
        <v>6</v>
      </c>
      <c r="B1" s="4" t="s">
        <v>8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7</v>
      </c>
      <c r="J1" s="4" t="s">
        <v>9</v>
      </c>
      <c r="K1" s="4" t="s">
        <v>10</v>
      </c>
      <c r="L1" s="4" t="s">
        <v>11</v>
      </c>
    </row>
    <row r="2" spans="1:13" s="10" customFormat="1" ht="13" x14ac:dyDescent="0.3">
      <c r="A2" s="5">
        <v>813011505</v>
      </c>
      <c r="B2" s="6" t="s">
        <v>12</v>
      </c>
      <c r="C2" s="6" t="s">
        <v>15</v>
      </c>
      <c r="D2" s="7">
        <v>36086</v>
      </c>
      <c r="E2" s="8">
        <v>44884</v>
      </c>
      <c r="F2" s="8">
        <v>44895</v>
      </c>
      <c r="G2" s="9">
        <v>602259</v>
      </c>
      <c r="H2" s="9">
        <v>602259</v>
      </c>
      <c r="I2" s="5" t="s">
        <v>13</v>
      </c>
      <c r="J2" s="6" t="s">
        <v>14</v>
      </c>
      <c r="K2" s="13" t="s">
        <v>17</v>
      </c>
      <c r="L2" s="11"/>
    </row>
    <row r="3" spans="1:13" s="10" customFormat="1" ht="13" x14ac:dyDescent="0.3">
      <c r="A3" s="6"/>
      <c r="B3" s="6"/>
      <c r="C3" s="6"/>
      <c r="D3" s="6"/>
      <c r="E3" s="6"/>
      <c r="F3" s="7" t="s">
        <v>16</v>
      </c>
      <c r="G3" s="12">
        <f>SUM(G2:G2)</f>
        <v>602259</v>
      </c>
      <c r="H3" s="12">
        <f>SUM(H2:H2)</f>
        <v>602259</v>
      </c>
      <c r="I3" s="6"/>
      <c r="J3" s="5"/>
      <c r="K3" s="13"/>
      <c r="L3" s="11"/>
    </row>
    <row r="5" spans="1:13" x14ac:dyDescent="0.35">
      <c r="H5" s="2"/>
      <c r="I5" s="3"/>
      <c r="J5" s="2"/>
      <c r="K5" s="2"/>
      <c r="L5" s="2"/>
      <c r="M5" s="2"/>
    </row>
    <row r="6" spans="1:13" x14ac:dyDescent="0.35">
      <c r="H6" s="2"/>
      <c r="I6" s="3"/>
      <c r="J6" s="2"/>
      <c r="K6" s="2"/>
      <c r="L6" s="2"/>
      <c r="M6" s="2"/>
    </row>
  </sheetData>
  <dataValidations count="1">
    <dataValidation type="whole" operator="greaterThan" allowBlank="1" showInputMessage="1" showErrorMessage="1" errorTitle="DATO ERRADO" error="El valor debe ser diferente de cero" sqref="G7:G1048576 G1:G4 H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3162C-B74B-489F-88F7-9877A53097A2}">
  <dimension ref="A1:AZ3"/>
  <sheetViews>
    <sheetView workbookViewId="0">
      <selection activeCell="E3" sqref="E3"/>
    </sheetView>
  </sheetViews>
  <sheetFormatPr baseColWidth="10" defaultRowHeight="14.5" x14ac:dyDescent="0.35"/>
  <cols>
    <col min="15" max="15" width="14.90625" bestFit="1" customWidth="1"/>
    <col min="16" max="16" width="12.1796875" customWidth="1"/>
    <col min="30" max="30" width="19.26953125" customWidth="1"/>
  </cols>
  <sheetData>
    <row r="1" spans="1:52" s="26" customFormat="1" ht="10" x14ac:dyDescent="0.2">
      <c r="A1" s="14">
        <v>45382</v>
      </c>
      <c r="B1" s="15"/>
      <c r="C1" s="15"/>
      <c r="D1" s="15"/>
      <c r="E1" s="15"/>
      <c r="F1" s="15"/>
      <c r="G1" s="16"/>
      <c r="H1" s="16"/>
      <c r="I1" s="17">
        <f>+SUBTOTAL(9,I3:I212)</f>
        <v>602259</v>
      </c>
      <c r="J1" s="17">
        <f>+SUBTOTAL(9,J3:J212)</f>
        <v>602259</v>
      </c>
      <c r="K1" s="15"/>
      <c r="L1" s="15"/>
      <c r="M1" s="15"/>
      <c r="N1" s="15"/>
      <c r="O1" s="18">
        <f>J1-SUM(AL1:AT1)</f>
        <v>0</v>
      </c>
      <c r="P1" s="19"/>
      <c r="Q1" s="17">
        <f>+SUBTOTAL(9,Q3:Q26697)</f>
        <v>0</v>
      </c>
      <c r="R1" s="20"/>
      <c r="S1" s="19"/>
      <c r="T1" s="19"/>
      <c r="U1" s="21"/>
      <c r="V1" s="19"/>
      <c r="W1" s="21"/>
      <c r="X1" s="21"/>
      <c r="Y1" s="21"/>
      <c r="Z1" s="21"/>
      <c r="AA1" s="17">
        <f t="shared" ref="AA1:AC1" si="0">+SUBTOTAL(9,AA3:AA26697)</f>
        <v>0</v>
      </c>
      <c r="AB1" s="17">
        <f t="shared" si="0"/>
        <v>0</v>
      </c>
      <c r="AC1" s="17">
        <f t="shared" si="0"/>
        <v>602259</v>
      </c>
      <c r="AD1" s="19"/>
      <c r="AE1" s="22">
        <f>+SUBTOTAL(9,AE3:AE26697)</f>
        <v>602259</v>
      </c>
      <c r="AF1" s="19"/>
      <c r="AG1" s="23"/>
      <c r="AH1" s="19"/>
      <c r="AI1" s="19"/>
      <c r="AJ1" s="19"/>
      <c r="AK1" s="19"/>
      <c r="AL1" s="22">
        <f t="shared" ref="AL1:AU1" si="1">+SUBTOTAL(9,AL3:AL26697)</f>
        <v>0</v>
      </c>
      <c r="AM1" s="22">
        <f t="shared" si="1"/>
        <v>602259</v>
      </c>
      <c r="AN1" s="22">
        <f t="shared" si="1"/>
        <v>0</v>
      </c>
      <c r="AO1" s="22">
        <f t="shared" si="1"/>
        <v>0</v>
      </c>
      <c r="AP1" s="22">
        <f t="shared" si="1"/>
        <v>0</v>
      </c>
      <c r="AQ1" s="22">
        <f t="shared" si="1"/>
        <v>0</v>
      </c>
      <c r="AR1" s="22">
        <f t="shared" si="1"/>
        <v>0</v>
      </c>
      <c r="AS1" s="22">
        <f t="shared" si="1"/>
        <v>0</v>
      </c>
      <c r="AT1" s="22">
        <f t="shared" si="1"/>
        <v>0</v>
      </c>
      <c r="AU1" s="22">
        <f t="shared" si="1"/>
        <v>0</v>
      </c>
      <c r="AV1" s="24"/>
      <c r="AW1" s="24"/>
      <c r="AX1" s="24"/>
      <c r="AY1" s="24"/>
      <c r="AZ1" s="25"/>
    </row>
    <row r="2" spans="1:52" s="26" customFormat="1" ht="30" x14ac:dyDescent="0.2">
      <c r="A2" s="27" t="s">
        <v>6</v>
      </c>
      <c r="B2" s="27" t="s">
        <v>8</v>
      </c>
      <c r="C2" s="27" t="s">
        <v>0</v>
      </c>
      <c r="D2" s="27" t="s">
        <v>1</v>
      </c>
      <c r="E2" s="27" t="s">
        <v>18</v>
      </c>
      <c r="F2" s="27" t="s">
        <v>19</v>
      </c>
      <c r="G2" s="28" t="s">
        <v>2</v>
      </c>
      <c r="H2" s="28" t="s">
        <v>3</v>
      </c>
      <c r="I2" s="29" t="s">
        <v>4</v>
      </c>
      <c r="J2" s="29" t="s">
        <v>5</v>
      </c>
      <c r="K2" s="27" t="s">
        <v>7</v>
      </c>
      <c r="L2" s="27" t="s">
        <v>9</v>
      </c>
      <c r="M2" s="27" t="s">
        <v>10</v>
      </c>
      <c r="N2" s="27" t="s">
        <v>11</v>
      </c>
      <c r="O2" s="30" t="s">
        <v>20</v>
      </c>
      <c r="P2" s="31" t="s">
        <v>21</v>
      </c>
      <c r="Q2" s="32" t="s">
        <v>22</v>
      </c>
      <c r="R2" s="33" t="s">
        <v>23</v>
      </c>
      <c r="S2" s="34" t="s">
        <v>24</v>
      </c>
      <c r="T2" s="34" t="s">
        <v>25</v>
      </c>
      <c r="U2" s="35" t="s">
        <v>26</v>
      </c>
      <c r="V2" s="36" t="s">
        <v>27</v>
      </c>
      <c r="W2" s="37" t="s">
        <v>28</v>
      </c>
      <c r="X2" s="37" t="s">
        <v>29</v>
      </c>
      <c r="Y2" s="37" t="s">
        <v>30</v>
      </c>
      <c r="Z2" s="37" t="s">
        <v>31</v>
      </c>
      <c r="AA2" s="38" t="s">
        <v>32</v>
      </c>
      <c r="AB2" s="38" t="s">
        <v>33</v>
      </c>
      <c r="AC2" s="38" t="s">
        <v>34</v>
      </c>
      <c r="AD2" s="36" t="s">
        <v>35</v>
      </c>
      <c r="AE2" s="39" t="s">
        <v>36</v>
      </c>
      <c r="AF2" s="39" t="s">
        <v>37</v>
      </c>
      <c r="AG2" s="39" t="s">
        <v>38</v>
      </c>
      <c r="AH2" s="39" t="s">
        <v>39</v>
      </c>
      <c r="AI2" s="39" t="s">
        <v>40</v>
      </c>
      <c r="AJ2" s="39" t="s">
        <v>41</v>
      </c>
      <c r="AK2" s="39" t="s">
        <v>42</v>
      </c>
      <c r="AL2" s="40" t="s">
        <v>43</v>
      </c>
      <c r="AM2" s="40" t="s">
        <v>44</v>
      </c>
      <c r="AN2" s="40" t="s">
        <v>45</v>
      </c>
      <c r="AO2" s="40" t="s">
        <v>33</v>
      </c>
      <c r="AP2" s="40" t="s">
        <v>46</v>
      </c>
      <c r="AQ2" s="40" t="s">
        <v>32</v>
      </c>
      <c r="AR2" s="40" t="s">
        <v>47</v>
      </c>
      <c r="AS2" s="40" t="s">
        <v>48</v>
      </c>
      <c r="AT2" s="40" t="s">
        <v>49</v>
      </c>
      <c r="AU2" s="41" t="s">
        <v>50</v>
      </c>
      <c r="AV2" s="41" t="s">
        <v>51</v>
      </c>
      <c r="AW2" s="41" t="s">
        <v>52</v>
      </c>
      <c r="AX2" s="41" t="s">
        <v>53</v>
      </c>
      <c r="AY2" s="41" t="s">
        <v>54</v>
      </c>
      <c r="AZ2" s="41" t="s">
        <v>55</v>
      </c>
    </row>
    <row r="3" spans="1:52" s="26" customFormat="1" ht="10" x14ac:dyDescent="0.2">
      <c r="A3" s="42">
        <v>813011505</v>
      </c>
      <c r="B3" s="42" t="s">
        <v>56</v>
      </c>
      <c r="C3" s="42" t="s">
        <v>15</v>
      </c>
      <c r="D3" s="42">
        <v>36086</v>
      </c>
      <c r="E3" s="42" t="s">
        <v>57</v>
      </c>
      <c r="F3" s="42" t="s">
        <v>58</v>
      </c>
      <c r="G3" s="43">
        <v>44884</v>
      </c>
      <c r="H3" s="43">
        <v>44895</v>
      </c>
      <c r="I3" s="44">
        <v>602259</v>
      </c>
      <c r="J3" s="44">
        <v>602259</v>
      </c>
      <c r="K3" s="42" t="s">
        <v>13</v>
      </c>
      <c r="L3" s="42" t="s">
        <v>14</v>
      </c>
      <c r="M3" s="42" t="s">
        <v>17</v>
      </c>
      <c r="N3" s="42"/>
      <c r="O3" s="42" t="s">
        <v>44</v>
      </c>
      <c r="P3" s="42" t="s">
        <v>59</v>
      </c>
      <c r="Q3" s="44">
        <v>0</v>
      </c>
      <c r="R3" s="42"/>
      <c r="S3" s="42"/>
      <c r="T3" s="42"/>
      <c r="U3" s="42"/>
      <c r="V3" s="42" t="s">
        <v>60</v>
      </c>
      <c r="W3" s="43">
        <v>44886</v>
      </c>
      <c r="X3" s="43">
        <v>45323</v>
      </c>
      <c r="Y3" s="43"/>
      <c r="Z3" s="43">
        <v>45328</v>
      </c>
      <c r="AA3" s="44">
        <v>0</v>
      </c>
      <c r="AB3" s="44">
        <v>0</v>
      </c>
      <c r="AC3" s="44">
        <v>602259</v>
      </c>
      <c r="AD3" s="45" t="s">
        <v>61</v>
      </c>
      <c r="AE3" s="44">
        <v>602259</v>
      </c>
      <c r="AF3" s="44" t="s">
        <v>34</v>
      </c>
      <c r="AG3" s="45" t="s">
        <v>62</v>
      </c>
      <c r="AH3" s="44" t="s">
        <v>63</v>
      </c>
      <c r="AI3" s="44" t="s">
        <v>17</v>
      </c>
      <c r="AJ3" s="44" t="s">
        <v>17</v>
      </c>
      <c r="AK3" s="44"/>
      <c r="AL3" s="42"/>
      <c r="AM3" s="44">
        <v>602259</v>
      </c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</row>
  </sheetData>
  <conditionalFormatting sqref="E3">
    <cfRule type="duplicateValues" dxfId="1" priority="2"/>
  </conditionalFormatting>
  <conditionalFormatting sqref="F3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I3:J3" xr:uid="{9462C16C-19F9-4396-8FF9-95A007E92A88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8C13C-2AEB-4FE7-8CE9-A49E987FF833}">
  <dimension ref="B1:J42"/>
  <sheetViews>
    <sheetView showGridLines="0" tabSelected="1" topLeftCell="A21" zoomScaleNormal="100" workbookViewId="0">
      <selection activeCell="H21" sqref="H21"/>
    </sheetView>
  </sheetViews>
  <sheetFormatPr baseColWidth="10" defaultColWidth="10.90625" defaultRowHeight="12.5" x14ac:dyDescent="0.25"/>
  <cols>
    <col min="1" max="1" width="1" style="46" customWidth="1"/>
    <col min="2" max="2" width="10.90625" style="46"/>
    <col min="3" max="3" width="17.54296875" style="46" customWidth="1"/>
    <col min="4" max="4" width="11.54296875" style="46" customWidth="1"/>
    <col min="5" max="8" width="10.90625" style="46"/>
    <col min="9" max="9" width="22.54296875" style="46" customWidth="1"/>
    <col min="10" max="10" width="14" style="46" customWidth="1"/>
    <col min="11" max="11" width="1.81640625" style="46" customWidth="1"/>
    <col min="12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96" t="s">
        <v>64</v>
      </c>
      <c r="E2" s="97"/>
      <c r="F2" s="97"/>
      <c r="G2" s="97"/>
      <c r="H2" s="97"/>
      <c r="I2" s="98"/>
      <c r="J2" s="102" t="s">
        <v>65</v>
      </c>
    </row>
    <row r="3" spans="2:10" ht="15.75" customHeight="1" thickBot="1" x14ac:dyDescent="0.3">
      <c r="B3" s="49"/>
      <c r="C3" s="50"/>
      <c r="D3" s="99"/>
      <c r="E3" s="100"/>
      <c r="F3" s="100"/>
      <c r="G3" s="100"/>
      <c r="H3" s="100"/>
      <c r="I3" s="101"/>
      <c r="J3" s="103"/>
    </row>
    <row r="4" spans="2:10" ht="13" x14ac:dyDescent="0.25">
      <c r="B4" s="49"/>
      <c r="C4" s="50"/>
      <c r="D4" s="51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55" t="s">
        <v>66</v>
      </c>
      <c r="E5" s="56"/>
      <c r="F5" s="56"/>
      <c r="G5" s="56"/>
      <c r="H5" s="56"/>
      <c r="I5" s="57"/>
      <c r="J5" s="57" t="s">
        <v>67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tr">
        <f ca="1">+CONCATENATE("Santiago de Cali, ",TEXT(TODAY(),"MMMM DD YYYY"))</f>
        <v>Santiago de Cali, abril 08 2025</v>
      </c>
      <c r="J9" s="65"/>
    </row>
    <row r="10" spans="2:10" ht="13" x14ac:dyDescent="0.3">
      <c r="B10" s="64"/>
      <c r="C10" s="66"/>
      <c r="E10" s="67"/>
      <c r="H10" s="68"/>
      <c r="J10" s="65"/>
    </row>
    <row r="11" spans="2:10" x14ac:dyDescent="0.25">
      <c r="B11" s="64"/>
      <c r="J11" s="65"/>
    </row>
    <row r="12" spans="2:10" ht="13" x14ac:dyDescent="0.3">
      <c r="B12" s="64"/>
      <c r="C12" s="66" t="s">
        <v>95</v>
      </c>
      <c r="J12" s="65"/>
    </row>
    <row r="13" spans="2:10" ht="13" x14ac:dyDescent="0.3">
      <c r="B13" s="64"/>
      <c r="C13" s="66" t="s">
        <v>96</v>
      </c>
      <c r="J13" s="65"/>
    </row>
    <row r="14" spans="2:10" x14ac:dyDescent="0.25">
      <c r="B14" s="64"/>
      <c r="J14" s="65"/>
    </row>
    <row r="15" spans="2:10" x14ac:dyDescent="0.25">
      <c r="B15" s="64"/>
      <c r="C15" s="46" t="s">
        <v>98</v>
      </c>
      <c r="J15" s="65"/>
    </row>
    <row r="16" spans="2:10" x14ac:dyDescent="0.25">
      <c r="B16" s="64"/>
      <c r="C16" s="69"/>
      <c r="J16" s="65"/>
    </row>
    <row r="17" spans="2:10" ht="13" x14ac:dyDescent="0.25">
      <c r="B17" s="64"/>
      <c r="C17" s="46" t="s">
        <v>97</v>
      </c>
      <c r="D17" s="67"/>
      <c r="H17" s="70" t="s">
        <v>68</v>
      </c>
      <c r="I17" s="71" t="s">
        <v>69</v>
      </c>
      <c r="J17" s="65"/>
    </row>
    <row r="18" spans="2:10" ht="13" x14ac:dyDescent="0.3">
      <c r="B18" s="64"/>
      <c r="C18" s="66" t="s">
        <v>70</v>
      </c>
      <c r="D18" s="66"/>
      <c r="E18" s="66"/>
      <c r="F18" s="66"/>
      <c r="H18" s="72">
        <v>1</v>
      </c>
      <c r="I18" s="73">
        <v>602259</v>
      </c>
      <c r="J18" s="65"/>
    </row>
    <row r="19" spans="2:10" x14ac:dyDescent="0.25">
      <c r="B19" s="64"/>
      <c r="C19" s="46" t="s">
        <v>71</v>
      </c>
      <c r="H19" s="74">
        <v>0</v>
      </c>
      <c r="I19" s="75">
        <v>0</v>
      </c>
      <c r="J19" s="65"/>
    </row>
    <row r="20" spans="2:10" x14ac:dyDescent="0.25">
      <c r="B20" s="64"/>
      <c r="C20" s="46" t="s">
        <v>72</v>
      </c>
      <c r="H20" s="74">
        <v>1</v>
      </c>
      <c r="I20" s="75">
        <v>602259</v>
      </c>
      <c r="J20" s="65"/>
    </row>
    <row r="21" spans="2:10" x14ac:dyDescent="0.25">
      <c r="B21" s="64"/>
      <c r="C21" s="46" t="s">
        <v>73</v>
      </c>
      <c r="H21" s="74">
        <v>0</v>
      </c>
      <c r="I21" s="75">
        <v>0</v>
      </c>
      <c r="J21" s="65"/>
    </row>
    <row r="22" spans="2:10" x14ac:dyDescent="0.25">
      <c r="B22" s="64"/>
      <c r="C22" s="46" t="s">
        <v>74</v>
      </c>
      <c r="H22" s="74">
        <v>0</v>
      </c>
      <c r="I22" s="75">
        <v>0</v>
      </c>
      <c r="J22" s="65"/>
    </row>
    <row r="23" spans="2:10" x14ac:dyDescent="0.25">
      <c r="B23" s="64"/>
      <c r="C23" s="46" t="s">
        <v>75</v>
      </c>
      <c r="H23" s="74">
        <v>0</v>
      </c>
      <c r="I23" s="75">
        <v>0</v>
      </c>
      <c r="J23" s="65"/>
    </row>
    <row r="24" spans="2:10" ht="13" thickBot="1" x14ac:dyDescent="0.3">
      <c r="B24" s="64"/>
      <c r="C24" s="46" t="s">
        <v>76</v>
      </c>
      <c r="H24" s="76">
        <v>0</v>
      </c>
      <c r="I24" s="77">
        <v>0</v>
      </c>
      <c r="J24" s="65"/>
    </row>
    <row r="25" spans="2:10" ht="13" x14ac:dyDescent="0.3">
      <c r="B25" s="64"/>
      <c r="C25" s="66" t="s">
        <v>77</v>
      </c>
      <c r="D25" s="66"/>
      <c r="E25" s="66"/>
      <c r="F25" s="66"/>
      <c r="H25" s="72">
        <f>H19+H20+H21+H22+H24+H23</f>
        <v>1</v>
      </c>
      <c r="I25" s="73">
        <f>I19+I20+I21+I22+I24+I23</f>
        <v>602259</v>
      </c>
      <c r="J25" s="65"/>
    </row>
    <row r="26" spans="2:10" x14ac:dyDescent="0.25">
      <c r="B26" s="64"/>
      <c r="C26" s="46" t="s">
        <v>78</v>
      </c>
      <c r="H26" s="74">
        <v>0</v>
      </c>
      <c r="I26" s="75">
        <v>0</v>
      </c>
      <c r="J26" s="65"/>
    </row>
    <row r="27" spans="2:10" ht="13" thickBot="1" x14ac:dyDescent="0.3">
      <c r="B27" s="64"/>
      <c r="C27" s="46" t="s">
        <v>48</v>
      </c>
      <c r="H27" s="76">
        <v>0</v>
      </c>
      <c r="I27" s="77">
        <v>0</v>
      </c>
      <c r="J27" s="65"/>
    </row>
    <row r="28" spans="2:10" ht="13" x14ac:dyDescent="0.3">
      <c r="B28" s="64"/>
      <c r="C28" s="66" t="s">
        <v>79</v>
      </c>
      <c r="D28" s="66"/>
      <c r="E28" s="66"/>
      <c r="F28" s="66"/>
      <c r="H28" s="72">
        <f>H26+H27</f>
        <v>0</v>
      </c>
      <c r="I28" s="73">
        <f>I26+I27</f>
        <v>0</v>
      </c>
      <c r="J28" s="65"/>
    </row>
    <row r="29" spans="2:10" ht="13.5" thickBot="1" x14ac:dyDescent="0.35">
      <c r="B29" s="64"/>
      <c r="C29" s="46" t="s">
        <v>80</v>
      </c>
      <c r="D29" s="66"/>
      <c r="E29" s="66"/>
      <c r="F29" s="66"/>
      <c r="H29" s="76">
        <v>0</v>
      </c>
      <c r="I29" s="77">
        <v>0</v>
      </c>
      <c r="J29" s="65"/>
    </row>
    <row r="30" spans="2:10" ht="13" x14ac:dyDescent="0.3">
      <c r="B30" s="64"/>
      <c r="C30" s="66" t="s">
        <v>81</v>
      </c>
      <c r="D30" s="66"/>
      <c r="E30" s="66"/>
      <c r="F30" s="66"/>
      <c r="H30" s="74">
        <f>H29</f>
        <v>0</v>
      </c>
      <c r="I30" s="75">
        <f>I29</f>
        <v>0</v>
      </c>
      <c r="J30" s="65"/>
    </row>
    <row r="31" spans="2:10" ht="13" x14ac:dyDescent="0.3">
      <c r="B31" s="64"/>
      <c r="C31" s="66"/>
      <c r="D31" s="66"/>
      <c r="E31" s="66"/>
      <c r="F31" s="66"/>
      <c r="H31" s="78"/>
      <c r="I31" s="73"/>
      <c r="J31" s="65"/>
    </row>
    <row r="32" spans="2:10" ht="13.5" thickBot="1" x14ac:dyDescent="0.35">
      <c r="B32" s="64"/>
      <c r="C32" s="66" t="s">
        <v>82</v>
      </c>
      <c r="D32" s="66"/>
      <c r="H32" s="79">
        <f>H25+H28+H30</f>
        <v>1</v>
      </c>
      <c r="I32" s="80">
        <f>I25+I28+I30</f>
        <v>602259</v>
      </c>
      <c r="J32" s="65"/>
    </row>
    <row r="33" spans="2:10" ht="13.5" thickTop="1" x14ac:dyDescent="0.3">
      <c r="B33" s="64"/>
      <c r="C33" s="66"/>
      <c r="D33" s="66"/>
      <c r="H33" s="81">
        <f>+H18-H32</f>
        <v>0</v>
      </c>
      <c r="I33" s="75">
        <f>+I18-I32</f>
        <v>0</v>
      </c>
      <c r="J33" s="65"/>
    </row>
    <row r="34" spans="2:10" x14ac:dyDescent="0.25">
      <c r="B34" s="64"/>
      <c r="G34" s="81"/>
      <c r="H34" s="81"/>
      <c r="I34" s="81"/>
      <c r="J34" s="65"/>
    </row>
    <row r="35" spans="2:10" ht="14.5" x14ac:dyDescent="0.35">
      <c r="B35" s="64"/>
      <c r="G35" s="81"/>
      <c r="H35"/>
      <c r="I35" s="81"/>
      <c r="J35" s="65"/>
    </row>
    <row r="36" spans="2:10" ht="13" x14ac:dyDescent="0.3">
      <c r="B36" s="64"/>
      <c r="C36" s="66"/>
      <c r="G36" s="81"/>
      <c r="H36" s="81"/>
      <c r="I36" s="81"/>
      <c r="J36" s="65"/>
    </row>
    <row r="37" spans="2:10" ht="13.5" thickBot="1" x14ac:dyDescent="0.35">
      <c r="B37" s="64"/>
      <c r="C37" s="82" t="s">
        <v>99</v>
      </c>
      <c r="D37" s="83"/>
      <c r="H37" s="82" t="s">
        <v>83</v>
      </c>
      <c r="I37" s="83"/>
      <c r="J37" s="65"/>
    </row>
    <row r="38" spans="2:10" ht="13" x14ac:dyDescent="0.3">
      <c r="B38" s="64"/>
      <c r="C38" s="66" t="s">
        <v>100</v>
      </c>
      <c r="D38" s="81"/>
      <c r="H38" s="84" t="s">
        <v>84</v>
      </c>
      <c r="I38" s="81"/>
      <c r="J38" s="65"/>
    </row>
    <row r="39" spans="2:10" ht="13" x14ac:dyDescent="0.3">
      <c r="B39" s="64"/>
      <c r="C39" s="66" t="s">
        <v>85</v>
      </c>
      <c r="H39" s="66" t="s">
        <v>86</v>
      </c>
      <c r="I39" s="81"/>
      <c r="J39" s="65"/>
    </row>
    <row r="40" spans="2:10" x14ac:dyDescent="0.25">
      <c r="B40" s="64"/>
      <c r="G40" s="81"/>
      <c r="H40" s="81"/>
      <c r="I40" s="81"/>
      <c r="J40" s="65"/>
    </row>
    <row r="41" spans="2:10" ht="12.75" customHeight="1" x14ac:dyDescent="0.25">
      <c r="B41" s="64"/>
      <c r="C41" s="104" t="s">
        <v>87</v>
      </c>
      <c r="D41" s="104"/>
      <c r="E41" s="104"/>
      <c r="F41" s="104"/>
      <c r="G41" s="104"/>
      <c r="H41" s="104"/>
      <c r="I41" s="104"/>
      <c r="J41" s="65"/>
    </row>
    <row r="42" spans="2:10" ht="18.75" customHeight="1" thickBot="1" x14ac:dyDescent="0.3">
      <c r="B42" s="85"/>
      <c r="C42" s="86"/>
      <c r="D42" s="86"/>
      <c r="E42" s="86"/>
      <c r="F42" s="86"/>
      <c r="G42" s="86"/>
      <c r="H42" s="86"/>
      <c r="I42" s="86"/>
      <c r="J42" s="87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8D4DF-E8D7-4EA2-B293-698DDB0C75FE}">
  <dimension ref="B1:J43"/>
  <sheetViews>
    <sheetView showGridLines="0" topLeftCell="A2" zoomScale="84" zoomScaleNormal="84" zoomScaleSheetLayoutView="100" workbookViewId="0">
      <selection activeCell="F22" sqref="F22"/>
    </sheetView>
  </sheetViews>
  <sheetFormatPr baseColWidth="10" defaultColWidth="11.453125" defaultRowHeight="12.5" x14ac:dyDescent="0.25"/>
  <cols>
    <col min="1" max="1" width="4.453125" style="46" customWidth="1"/>
    <col min="2" max="2" width="11.453125" style="46"/>
    <col min="3" max="3" width="12.81640625" style="46" customWidth="1"/>
    <col min="4" max="4" width="22" style="46" customWidth="1"/>
    <col min="5" max="8" width="11.453125" style="46"/>
    <col min="9" max="9" width="24.81640625" style="46" customWidth="1"/>
    <col min="10" max="10" width="12.54296875" style="46" customWidth="1"/>
    <col min="11" max="11" width="1.81640625" style="46" customWidth="1"/>
    <col min="12" max="16384" width="11.453125" style="46"/>
  </cols>
  <sheetData>
    <row r="1" spans="2:10" ht="18" customHeight="1" thickBot="1" x14ac:dyDescent="0.3"/>
    <row r="2" spans="2:10" ht="19.5" customHeight="1" x14ac:dyDescent="0.25">
      <c r="B2" s="47"/>
      <c r="C2" s="48"/>
      <c r="D2" s="96" t="s">
        <v>88</v>
      </c>
      <c r="E2" s="97"/>
      <c r="F2" s="97"/>
      <c r="G2" s="97"/>
      <c r="H2" s="97"/>
      <c r="I2" s="98"/>
      <c r="J2" s="102" t="s">
        <v>65</v>
      </c>
    </row>
    <row r="3" spans="2:10" ht="15.75" customHeight="1" thickBot="1" x14ac:dyDescent="0.3">
      <c r="B3" s="49"/>
      <c r="C3" s="50"/>
      <c r="D3" s="99"/>
      <c r="E3" s="100"/>
      <c r="F3" s="100"/>
      <c r="G3" s="100"/>
      <c r="H3" s="100"/>
      <c r="I3" s="101"/>
      <c r="J3" s="103"/>
    </row>
    <row r="4" spans="2:10" ht="13" x14ac:dyDescent="0.25">
      <c r="B4" s="49"/>
      <c r="C4" s="50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105" t="s">
        <v>89</v>
      </c>
      <c r="E5" s="106"/>
      <c r="F5" s="106"/>
      <c r="G5" s="106"/>
      <c r="H5" s="106"/>
      <c r="I5" s="107"/>
      <c r="J5" s="57" t="s">
        <v>90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tr">
        <f ca="1">+CONCATENATE("Santiago de Cali, ",TEXT(TODAY(),"MMMM DD YYYY"))</f>
        <v>Santiago de Cali, abril 08 2025</v>
      </c>
      <c r="D9" s="68"/>
      <c r="E9" s="67"/>
      <c r="J9" s="65"/>
    </row>
    <row r="10" spans="2:10" ht="13" x14ac:dyDescent="0.3">
      <c r="B10" s="64"/>
      <c r="C10" s="66"/>
      <c r="J10" s="65"/>
    </row>
    <row r="11" spans="2:10" ht="13" x14ac:dyDescent="0.3">
      <c r="B11" s="64"/>
      <c r="C11" s="66" t="str">
        <f>+'FOR-CSA-018'!C12</f>
        <v>Señores : EMPRESA SOCIAL DEL ESTADO CAMILO TRUJILLO SILVA</v>
      </c>
      <c r="J11" s="65"/>
    </row>
    <row r="12" spans="2:10" ht="13" x14ac:dyDescent="0.3">
      <c r="B12" s="64"/>
      <c r="C12" s="66" t="str">
        <f>+'FOR-CSA-018'!C13</f>
        <v>NIT: 813011505</v>
      </c>
      <c r="J12" s="65"/>
    </row>
    <row r="13" spans="2:10" x14ac:dyDescent="0.25">
      <c r="B13" s="64"/>
      <c r="J13" s="65"/>
    </row>
    <row r="14" spans="2:10" x14ac:dyDescent="0.25">
      <c r="B14" s="64"/>
      <c r="C14" s="46" t="s">
        <v>91</v>
      </c>
      <c r="J14" s="65"/>
    </row>
    <row r="15" spans="2:10" x14ac:dyDescent="0.25">
      <c r="B15" s="64"/>
      <c r="C15" s="69"/>
      <c r="J15" s="65"/>
    </row>
    <row r="16" spans="2:10" ht="13" x14ac:dyDescent="0.3">
      <c r="B16" s="64"/>
      <c r="C16" s="88"/>
      <c r="D16" s="67"/>
      <c r="H16" s="89" t="s">
        <v>68</v>
      </c>
      <c r="I16" s="89" t="s">
        <v>69</v>
      </c>
      <c r="J16" s="65"/>
    </row>
    <row r="17" spans="2:10" ht="13" x14ac:dyDescent="0.3">
      <c r="B17" s="64"/>
      <c r="C17" s="66" t="s">
        <v>97</v>
      </c>
      <c r="D17" s="66"/>
      <c r="E17" s="66"/>
      <c r="F17" s="66"/>
      <c r="H17" s="90">
        <f>+SUM(H18:H23)</f>
        <v>1</v>
      </c>
      <c r="I17" s="91">
        <f>+SUM(I18:I23)</f>
        <v>602259</v>
      </c>
      <c r="J17" s="65"/>
    </row>
    <row r="18" spans="2:10" x14ac:dyDescent="0.25">
      <c r="B18" s="64"/>
      <c r="C18" s="46" t="s">
        <v>71</v>
      </c>
      <c r="H18" s="92">
        <f>+'FOR-CSA-018'!H19</f>
        <v>0</v>
      </c>
      <c r="I18" s="93">
        <f>+'FOR-CSA-018'!I19</f>
        <v>0</v>
      </c>
      <c r="J18" s="65"/>
    </row>
    <row r="19" spans="2:10" x14ac:dyDescent="0.25">
      <c r="B19" s="64"/>
      <c r="C19" s="46" t="s">
        <v>72</v>
      </c>
      <c r="H19" s="92">
        <f>+'FOR-CSA-018'!H20</f>
        <v>1</v>
      </c>
      <c r="I19" s="93">
        <f>+'FOR-CSA-018'!I20</f>
        <v>602259</v>
      </c>
      <c r="J19" s="65"/>
    </row>
    <row r="20" spans="2:10" x14ac:dyDescent="0.25">
      <c r="B20" s="64"/>
      <c r="C20" s="46" t="s">
        <v>73</v>
      </c>
      <c r="H20" s="92">
        <f>+'FOR-CSA-018'!H21</f>
        <v>0</v>
      </c>
      <c r="I20" s="93">
        <f>+'FOR-CSA-018'!I21</f>
        <v>0</v>
      </c>
      <c r="J20" s="65"/>
    </row>
    <row r="21" spans="2:10" x14ac:dyDescent="0.25">
      <c r="B21" s="64"/>
      <c r="C21" s="46" t="s">
        <v>74</v>
      </c>
      <c r="H21" s="92">
        <f>+'FOR-CSA-018'!H22</f>
        <v>0</v>
      </c>
      <c r="I21" s="93">
        <f>+'FOR-CSA-018'!I22</f>
        <v>0</v>
      </c>
      <c r="J21" s="65"/>
    </row>
    <row r="22" spans="2:10" x14ac:dyDescent="0.25">
      <c r="B22" s="64"/>
      <c r="C22" s="46" t="s">
        <v>75</v>
      </c>
      <c r="H22" s="92">
        <f>+'FOR-CSA-018'!H23</f>
        <v>0</v>
      </c>
      <c r="I22" s="93">
        <f>+'FOR-CSA-018'!I23</f>
        <v>0</v>
      </c>
      <c r="J22" s="65"/>
    </row>
    <row r="23" spans="2:10" x14ac:dyDescent="0.25">
      <c r="B23" s="64"/>
      <c r="C23" s="46" t="s">
        <v>92</v>
      </c>
      <c r="H23" s="92">
        <f>+'FOR-CSA-018'!H24</f>
        <v>0</v>
      </c>
      <c r="I23" s="93">
        <f>+'FOR-CSA-018'!I24</f>
        <v>0</v>
      </c>
      <c r="J23" s="65"/>
    </row>
    <row r="24" spans="2:10" ht="13" x14ac:dyDescent="0.3">
      <c r="B24" s="64"/>
      <c r="C24" s="66" t="s">
        <v>93</v>
      </c>
      <c r="D24" s="66"/>
      <c r="E24" s="66"/>
      <c r="F24" s="66"/>
      <c r="H24" s="90">
        <f>SUM(H18:H23)</f>
        <v>1</v>
      </c>
      <c r="I24" s="91">
        <f>+SUBTOTAL(9,I18:I23)</f>
        <v>602259</v>
      </c>
      <c r="J24" s="65"/>
    </row>
    <row r="25" spans="2:10" ht="13.5" thickBot="1" x14ac:dyDescent="0.35">
      <c r="B25" s="64"/>
      <c r="C25" s="66"/>
      <c r="D25" s="66"/>
      <c r="H25" s="94"/>
      <c r="I25" s="95"/>
      <c r="J25" s="65"/>
    </row>
    <row r="26" spans="2:10" ht="13.5" thickTop="1" x14ac:dyDescent="0.3">
      <c r="B26" s="64"/>
      <c r="C26" s="66"/>
      <c r="D26" s="66"/>
      <c r="H26" s="81"/>
      <c r="I26" s="75"/>
      <c r="J26" s="65"/>
    </row>
    <row r="27" spans="2:10" ht="13" x14ac:dyDescent="0.3">
      <c r="B27" s="64"/>
      <c r="C27" s="66"/>
      <c r="D27" s="66"/>
      <c r="H27" s="81"/>
      <c r="I27" s="75"/>
      <c r="J27" s="65"/>
    </row>
    <row r="28" spans="2:10" ht="13" x14ac:dyDescent="0.3">
      <c r="B28" s="64"/>
      <c r="C28" s="66"/>
      <c r="D28" s="66"/>
      <c r="H28" s="81"/>
      <c r="I28" s="75"/>
      <c r="J28" s="65"/>
    </row>
    <row r="29" spans="2:10" x14ac:dyDescent="0.25">
      <c r="B29" s="64"/>
      <c r="G29" s="81"/>
      <c r="H29" s="81"/>
      <c r="I29" s="81"/>
      <c r="J29" s="65"/>
    </row>
    <row r="30" spans="2:10" ht="13.5" thickBot="1" x14ac:dyDescent="0.35">
      <c r="B30" s="64"/>
      <c r="C30" s="82" t="str">
        <f>+'FOR-CSA-018'!C37</f>
        <v>NURY QUINAYAS</v>
      </c>
      <c r="D30" s="82"/>
      <c r="G30" s="82" t="str">
        <f>+'FOR-CSA-018'!H37</f>
        <v xml:space="preserve">Lizeth Ome </v>
      </c>
      <c r="H30" s="83"/>
      <c r="I30" s="81"/>
      <c r="J30" s="65"/>
    </row>
    <row r="31" spans="2:10" ht="13" x14ac:dyDescent="0.3">
      <c r="B31" s="64"/>
      <c r="C31" s="84" t="str">
        <f>+'FOR-CSA-018'!C38</f>
        <v>AUDITORIA DE CUENTAS MEDICAS</v>
      </c>
      <c r="D31" s="84"/>
      <c r="G31" s="84" t="str">
        <f>+'FOR-CSA-018'!H38</f>
        <v>Cartera - Cuentas Salud</v>
      </c>
      <c r="H31" s="81"/>
      <c r="I31" s="81"/>
      <c r="J31" s="65"/>
    </row>
    <row r="32" spans="2:10" ht="13" x14ac:dyDescent="0.3">
      <c r="B32" s="64"/>
      <c r="C32" s="84" t="str">
        <f>+'FOR-CSA-018'!C39</f>
        <v>Entidad</v>
      </c>
      <c r="D32" s="84"/>
      <c r="G32" s="84" t="str">
        <f>+'FOR-CSA-018'!H39</f>
        <v>EPS Comfenalco Valle.</v>
      </c>
      <c r="H32" s="81"/>
      <c r="I32" s="81"/>
      <c r="J32" s="65"/>
    </row>
    <row r="33" spans="2:10" ht="13" x14ac:dyDescent="0.3">
      <c r="B33" s="64"/>
      <c r="C33" s="84"/>
      <c r="D33" s="84"/>
      <c r="G33" s="84"/>
      <c r="H33" s="81"/>
      <c r="I33" s="81"/>
      <c r="J33" s="65"/>
    </row>
    <row r="34" spans="2:10" ht="13" x14ac:dyDescent="0.3">
      <c r="B34" s="64"/>
      <c r="C34" s="84"/>
      <c r="D34" s="84"/>
      <c r="G34" s="84"/>
      <c r="H34" s="81"/>
      <c r="I34" s="81"/>
      <c r="J34" s="65"/>
    </row>
    <row r="35" spans="2:10" ht="14" x14ac:dyDescent="0.25">
      <c r="B35" s="64"/>
      <c r="C35" s="108" t="s">
        <v>94</v>
      </c>
      <c r="D35" s="108"/>
      <c r="E35" s="108"/>
      <c r="F35" s="108"/>
      <c r="G35" s="108"/>
      <c r="H35" s="108"/>
      <c r="I35" s="108"/>
      <c r="J35" s="65"/>
    </row>
    <row r="36" spans="2:10" ht="13" x14ac:dyDescent="0.3">
      <c r="B36" s="64"/>
      <c r="C36" s="84"/>
      <c r="D36" s="84"/>
      <c r="G36" s="84"/>
      <c r="H36" s="81"/>
      <c r="I36" s="81"/>
      <c r="J36" s="65"/>
    </row>
    <row r="37" spans="2:10" ht="18.75" customHeight="1" thickBot="1" x14ac:dyDescent="0.3">
      <c r="B37" s="85"/>
      <c r="C37" s="86"/>
      <c r="D37" s="86"/>
      <c r="E37" s="86"/>
      <c r="F37" s="86"/>
      <c r="G37" s="83"/>
      <c r="H37" s="83"/>
      <c r="I37" s="83"/>
      <c r="J37" s="87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2025-04-08T18:11:43Z</dcterms:modified>
</cp:coreProperties>
</file>