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13010996_ESE CENTRO DE SALUD SAN JOSE DE ISNOS\"/>
    </mc:Choice>
  </mc:AlternateContent>
  <xr:revisionPtr revIDLastSave="0" documentId="13_ncr:1_{5CB843DC-465D-4D70-B679-8BE6C1830724}" xr6:coauthVersionLast="47" xr6:coauthVersionMax="47" xr10:uidLastSave="{00000000-0000-0000-0000-000000000000}"/>
  <bookViews>
    <workbookView xWindow="-110" yWindow="-110" windowWidth="19420" windowHeight="11500" activeTab="2" xr2:uid="{9F9DE64D-B2A7-419E-B470-D781D8532F31}"/>
  </bookViews>
  <sheets>
    <sheet name="INFO IPS" sheetId="1" r:id="rId1"/>
    <sheet name="ESTADO CADA FACT" sheetId="2" r:id="rId2"/>
    <sheet name="FOR-CSA-018" sheetId="6" r:id="rId3"/>
    <sheet name="CIRCULAR 030" sheetId="7" r:id="rId4"/>
  </sheets>
  <externalReferences>
    <externalReference r:id="rId5"/>
    <externalReference r:id="rId6"/>
  </externalReferences>
  <definedNames>
    <definedName name="_xlnm._FilterDatabase" localSheetId="1" hidden="1">'ESTADO CADA FACT'!$A$2:$BF$15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6" l="1"/>
  <c r="G32" i="7"/>
  <c r="C32" i="7"/>
  <c r="G31" i="7"/>
  <c r="C31" i="7"/>
  <c r="G30" i="7"/>
  <c r="C30" i="7"/>
  <c r="I23" i="7"/>
  <c r="H23" i="7"/>
  <c r="I22" i="7"/>
  <c r="H22" i="7"/>
  <c r="I21" i="7"/>
  <c r="H21" i="7"/>
  <c r="I20" i="7"/>
  <c r="H20" i="7"/>
  <c r="I19" i="7"/>
  <c r="H19" i="7"/>
  <c r="I18" i="7"/>
  <c r="H18" i="7"/>
  <c r="H17" i="7" s="1"/>
  <c r="C17" i="7"/>
  <c r="I30" i="6"/>
  <c r="H30" i="6"/>
  <c r="I28" i="6"/>
  <c r="H28" i="6"/>
  <c r="I32" i="6"/>
  <c r="I33" i="6" s="1"/>
  <c r="H25" i="6"/>
  <c r="H32" i="6" s="1"/>
  <c r="H33" i="6" s="1"/>
  <c r="C12" i="7"/>
  <c r="C11" i="7"/>
  <c r="C9" i="6"/>
  <c r="C9" i="7" s="1"/>
  <c r="E4" i="2"/>
  <c r="E5" i="2"/>
  <c r="E6" i="2"/>
  <c r="E7" i="2"/>
  <c r="E8" i="2"/>
  <c r="E9" i="2"/>
  <c r="E10" i="2"/>
  <c r="E11" i="2"/>
  <c r="E12" i="2"/>
  <c r="E13" i="2"/>
  <c r="E14" i="2"/>
  <c r="E15" i="2"/>
  <c r="E3" i="2"/>
  <c r="AF1" i="2"/>
  <c r="AA1" i="2"/>
  <c r="P2" i="2"/>
  <c r="AV1" i="2"/>
  <c r="AU1" i="2"/>
  <c r="AT1" i="2"/>
  <c r="AS1" i="2"/>
  <c r="AR1" i="2"/>
  <c r="AQ1" i="2"/>
  <c r="AP1" i="2"/>
  <c r="AO1" i="2"/>
  <c r="AN1" i="2"/>
  <c r="AM1" i="2"/>
  <c r="Z1" i="2"/>
  <c r="Q1" i="2"/>
  <c r="J1" i="2"/>
  <c r="I1" i="2"/>
  <c r="G19" i="1"/>
  <c r="I17" i="7" l="1"/>
  <c r="O1" i="2"/>
  <c r="H24" i="7"/>
  <c r="I24" i="7"/>
  <c r="AB1" i="2"/>
  <c r="AC1" i="2"/>
</calcChain>
</file>

<file path=xl/sharedStrings.xml><?xml version="1.0" encoding="utf-8"?>
<sst xmlns="http://schemas.openxmlformats.org/spreadsheetml/2006/main" count="363" uniqueCount="150">
  <si>
    <t>Prefijo Factura</t>
  </si>
  <si>
    <t>Numero Factura</t>
  </si>
  <si>
    <t>Edad de la cartera</t>
  </si>
  <si>
    <t>Tipo de Contrato</t>
  </si>
  <si>
    <t>Sede / Ciudad</t>
  </si>
  <si>
    <t>Tipo de Prestación</t>
  </si>
  <si>
    <t>Numero de Contrato</t>
  </si>
  <si>
    <t>IP Fecha factura</t>
  </si>
  <si>
    <t>IP Fecha radicado</t>
  </si>
  <si>
    <t>IP Valor Factura</t>
  </si>
  <si>
    <t>S</t>
  </si>
  <si>
    <t>HJO</t>
  </si>
  <si>
    <t>EVENTO</t>
  </si>
  <si>
    <t>ISNOS HUILA</t>
  </si>
  <si>
    <t>MAS DE 360 DIAS</t>
  </si>
  <si>
    <t>61 A 90 DIAS</t>
  </si>
  <si>
    <t>181 A 360 DIAS</t>
  </si>
  <si>
    <t>CONTRIBUTIVO</t>
  </si>
  <si>
    <t>CONTRUTIVO</t>
  </si>
  <si>
    <t>SUBSIDIADO</t>
  </si>
  <si>
    <t>IP Saldo Factura</t>
  </si>
  <si>
    <t xml:space="preserve">ESE HOSPITAL SAN JOSE DE ISNOS </t>
  </si>
  <si>
    <t>NIT 813010996</t>
  </si>
  <si>
    <t>CARTERA COMFENALCO DEL VALLE CON CORTE A 31 DE MARZO DE 2025</t>
  </si>
  <si>
    <t xml:space="preserve"> NO RED</t>
  </si>
  <si>
    <t>NO RED</t>
  </si>
  <si>
    <t>NIT IPS</t>
  </si>
  <si>
    <t>Nombre IPS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</si>
  <si>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</si>
  <si>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</si>
  <si>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</si>
  <si>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</si>
  <si>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</si>
  <si>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</si>
  <si>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</si>
  <si>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</si>
  <si>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</si>
  <si>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</si>
  <si>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</si>
  <si>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</si>
  <si>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</si>
  <si>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</si>
  <si>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</si>
  <si>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</si>
  <si>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</si>
  <si>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</si>
  <si>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</si>
  <si>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</si>
  <si>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</si>
  <si>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Observacion Devolucion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</si>
  <si>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</si>
  <si>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</si>
  <si>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</si>
  <si>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</si>
  <si>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</si>
  <si>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</si>
  <si>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</si>
  <si>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</si>
  <si>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</si>
  <si>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</si>
  <si>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</si>
  <si>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</si>
  <si>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</si>
  <si>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</si>
  <si>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</si>
  <si>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</si>
  <si>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</si>
  <si>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</si>
  <si>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</si>
  <si>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</si>
  <si>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</si>
  <si>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ESE CENTRO DE SALUD SAN JOSE DE ISNOS</t>
  </si>
  <si>
    <t>813010996_S2016475</t>
  </si>
  <si>
    <t>Factura No Radicada</t>
  </si>
  <si>
    <t>No radicada</t>
  </si>
  <si>
    <t>813010996_S2192645</t>
  </si>
  <si>
    <t>813010996_HJO350622</t>
  </si>
  <si>
    <t>813010996_HJO541097</t>
  </si>
  <si>
    <t>813010996_HJO545947</t>
  </si>
  <si>
    <t>813010996_HJO561657</t>
  </si>
  <si>
    <t>813010996_HJO684419</t>
  </si>
  <si>
    <t>813010996_HJO686607</t>
  </si>
  <si>
    <t>813010996_HJO735999</t>
  </si>
  <si>
    <t>813010996_HJO1038455</t>
  </si>
  <si>
    <t>813010996_HJO1040287</t>
  </si>
  <si>
    <t>813010996_HJO1046870</t>
  </si>
  <si>
    <t>813010996_HJO1072437</t>
  </si>
  <si>
    <t>Finalizada</t>
  </si>
  <si>
    <t>SE DEVUELVE FACTURA YA QUE AUNQUE EL USURUARIO ESTA ACTIVO CON COMFENALCO DEBE HABER UNA NOTIFICACION PARA LA PRETACION DEL SERVICIO, ESTO SE DEBE HACER EN LA LINEA 018000913488 O ENVIANDO ANEXO II AL CORREO centralprestador@aseguramientosa</t>
  </si>
  <si>
    <t>MIG-813010996</t>
  </si>
  <si>
    <t>Devuelta</t>
  </si>
  <si>
    <t>MIGRACION</t>
  </si>
  <si>
    <t>Se hace dev de fact con soportes completos y originales,ya que no se evidencia registro del usuario en el PAI WEB. Favor verificar para tramite de pago. NC</t>
  </si>
  <si>
    <t>SE HACE DEV DE FACT CON SOPORTES COMPLETOS Y ORIGINALES, YA QUE NO SE EVIDENCIA REGISTRO DEL USUARIO EN EL PAI WEB. FAVOR VERIFICAR PARA TRAMITE DE PAGO. NC</t>
  </si>
  <si>
    <t>VACUNA</t>
  </si>
  <si>
    <t>Ambulatorio</t>
  </si>
  <si>
    <t>Para cargar RIPS o soportes</t>
  </si>
  <si>
    <t>Atención inicial de urgencias</t>
  </si>
  <si>
    <t>SE DEVUELVE LA FACTURA POR QUE NO ENVIARON LA ORDEN AUTORIZANDO EL SERVICIO SE DEBE SOLICITAR EL CORREO capvalle@aseguramientosalud.com o tel.3168333086-3168241823- 3225106818-3865308 (angela campaz)</t>
  </si>
  <si>
    <t xml:space="preserve">AUT: SE REALIZA DEVOLUCIÓN DE FACTURA CON SOPORTES COMPLETOS, FACTURA NO CUENTA CON AUTORIZACIÓN PARA LOS SERVICIOS FACTURADOS, FAVOR COMUNICARSE CON EL ÁREA ENCARGADA, SOLICITARLA A LA capautorizaciones@epsdelagente.com.co 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</si>
  <si>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</si>
  <si>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AUTORIZACION</t>
  </si>
  <si>
    <t>Urgencias</t>
  </si>
  <si>
    <t>Se  realiza devolución, factura no cuenta  con autorización para cierre del  evento en estancia de urgencias</t>
  </si>
  <si>
    <t>Se realiza devolución, factura no cuenta con autorización para cierre del evento en estancia de urgencias</t>
  </si>
  <si>
    <t>Atención de urgencias</t>
  </si>
  <si>
    <t>Factura devuelta</t>
  </si>
  <si>
    <t>Factura no radicada</t>
  </si>
  <si>
    <t>Factura en proceso interno</t>
  </si>
  <si>
    <t>Más de 360</t>
  </si>
  <si>
    <t>91-180</t>
  </si>
  <si>
    <t>Factura Devuelta</t>
  </si>
  <si>
    <t>Factura Aceptada IPS</t>
  </si>
  <si>
    <t>HSJO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</si>
  <si>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</si>
  <si>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</si>
  <si>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</si>
  <si>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</si>
  <si>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</si>
  <si>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</si>
  <si>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</si>
  <si>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</si>
  <si>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</si>
  <si>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</si>
  <si>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</si>
  <si>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</si>
  <si>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</si>
  <si>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</si>
  <si>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</si>
  <si>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</si>
  <si>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</si>
  <si>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</si>
  <si>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</si>
  <si>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</si>
  <si>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</si>
  <si>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</si>
  <si>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</si>
  <si>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</si>
  <si>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</si>
  <si>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</si>
  <si>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</si>
  <si>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</si>
  <si>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</si>
  <si>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</si>
  <si>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</si>
  <si>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CENTRO DE SALUD SAN JOSE DE ISNOS</t>
  </si>
  <si>
    <t>NIT: 813010996</t>
  </si>
  <si>
    <t>A continuacion me permito remitir nuestra respuesta al estado de cartera presentado en la fecha: 09/04/2025</t>
  </si>
  <si>
    <t>Martha Yineth Lasso Ortiz</t>
  </si>
  <si>
    <t>Gerente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</si>
</sst>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3" xfId="0" applyBorder="1"/>
    <xf numFmtId="15" fontId="3" fillId="0" borderId="3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4" fontId="4" fillId="0" borderId="3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0" fillId="0" borderId="0" xfId="0" applyNumberFormat="1"/>
    <xf numFmtId="4" fontId="5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Fill="1" applyBorder="1"/>
    <xf numFmtId="0" fontId="0" fillId="0" borderId="0" xfId="0" applyAlignment="1">
      <alignment horizontal="center"/>
    </xf>
    <xf numFmtId="0" fontId="8" fillId="0" borderId="3" xfId="0" applyFont="1" applyBorder="1" applyAlignment="1">
      <alignment vertical="center" wrapText="1"/>
    </xf>
    <xf numFmtId="15" fontId="8" fillId="0" borderId="3" xfId="0" applyNumberFormat="1" applyFont="1" applyBorder="1" applyAlignment="1">
      <alignment horizontal="right" vertical="center" wrapText="1"/>
    </xf>
    <xf numFmtId="164" fontId="8" fillId="0" borderId="3" xfId="0" applyNumberFormat="1" applyFont="1" applyBorder="1" applyAlignment="1">
      <alignment horizontal="right" vertical="center" wrapText="1"/>
    </xf>
    <xf numFmtId="164" fontId="7" fillId="4" borderId="3" xfId="0" applyNumberFormat="1" applyFont="1" applyFill="1" applyBorder="1"/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65" fontId="9" fillId="0" borderId="0" xfId="2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9" fillId="0" borderId="0" xfId="2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/>
    </xf>
    <xf numFmtId="165" fontId="9" fillId="0" borderId="0" xfId="2" applyNumberFormat="1" applyFont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 vertical="center" wrapText="1"/>
    </xf>
    <xf numFmtId="166" fontId="11" fillId="0" borderId="3" xfId="2" applyNumberFormat="1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165" fontId="11" fillId="6" borderId="3" xfId="2" applyNumberFormat="1" applyFont="1" applyFill="1" applyBorder="1" applyAlignment="1">
      <alignment horizontal="center" vertical="center" wrapText="1"/>
    </xf>
    <xf numFmtId="0" fontId="11" fillId="6" borderId="3" xfId="2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14" fontId="11" fillId="7" borderId="3" xfId="0" applyNumberFormat="1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167" fontId="11" fillId="5" borderId="3" xfId="2" applyNumberFormat="1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7" fillId="0" borderId="0" xfId="0" applyFont="1"/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>
      <alignment horizontal="left" vertical="center"/>
    </xf>
    <xf numFmtId="14" fontId="10" fillId="0" borderId="3" xfId="0" applyNumberFormat="1" applyFont="1" applyBorder="1" applyAlignment="1">
      <alignment horizontal="center" vertical="center"/>
    </xf>
    <xf numFmtId="166" fontId="10" fillId="0" borderId="3" xfId="2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1" fontId="10" fillId="0" borderId="3" xfId="2" applyNumberFormat="1" applyFont="1" applyFill="1" applyBorder="1" applyAlignment="1">
      <alignment horizontal="center" vertical="center"/>
    </xf>
    <xf numFmtId="0" fontId="9" fillId="0" borderId="0" xfId="0" applyFont="1"/>
    <xf numFmtId="166" fontId="10" fillId="0" borderId="3" xfId="2" applyNumberFormat="1" applyFont="1" applyBorder="1" applyAlignment="1">
      <alignment horizontal="center" vertical="center"/>
    </xf>
    <xf numFmtId="0" fontId="12" fillId="0" borderId="0" xfId="3" applyFont="1"/>
    <xf numFmtId="0" fontId="12" fillId="0" borderId="5" xfId="3" applyFont="1" applyBorder="1" applyAlignment="1">
      <alignment horizontal="centerContinuous"/>
    </xf>
    <xf numFmtId="0" fontId="12" fillId="0" borderId="6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3" fillId="0" borderId="5" xfId="3" applyFont="1" applyBorder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5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/>
    </xf>
    <xf numFmtId="0" fontId="12" fillId="0" borderId="13" xfId="3" applyFont="1" applyBorder="1" applyAlignment="1">
      <alignment horizontal="centerContinuous"/>
    </xf>
    <xf numFmtId="0" fontId="13" fillId="0" borderId="11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2" fillId="0" borderId="9" xfId="3" applyFont="1" applyBorder="1"/>
    <xf numFmtId="0" fontId="12" fillId="0" borderId="10" xfId="3" applyFont="1" applyBorder="1"/>
    <xf numFmtId="0" fontId="13" fillId="0" borderId="0" xfId="3" applyFont="1"/>
    <xf numFmtId="14" fontId="12" fillId="0" borderId="0" xfId="3" applyNumberFormat="1" applyFont="1"/>
    <xf numFmtId="168" fontId="12" fillId="0" borderId="0" xfId="3" applyNumberFormat="1" applyFont="1"/>
    <xf numFmtId="14" fontId="12" fillId="0" borderId="0" xfId="3" applyNumberFormat="1" applyFont="1" applyAlignment="1">
      <alignment horizontal="left"/>
    </xf>
    <xf numFmtId="1" fontId="13" fillId="0" borderId="0" xfId="4" applyNumberFormat="1" applyFont="1" applyAlignment="1">
      <alignment horizontal="center" vertical="center"/>
    </xf>
    <xf numFmtId="165" fontId="13" fillId="0" borderId="0" xfId="3" applyNumberFormat="1" applyFont="1" applyAlignment="1">
      <alignment horizontal="center" vertical="center"/>
    </xf>
    <xf numFmtId="1" fontId="13" fillId="0" borderId="0" xfId="3" applyNumberFormat="1" applyFont="1" applyAlignment="1">
      <alignment horizontal="center"/>
    </xf>
    <xf numFmtId="169" fontId="13" fillId="0" borderId="0" xfId="3" applyNumberFormat="1" applyFont="1" applyAlignment="1">
      <alignment horizontal="right"/>
    </xf>
    <xf numFmtId="1" fontId="12" fillId="0" borderId="0" xfId="3" applyNumberFormat="1" applyFont="1" applyAlignment="1">
      <alignment horizontal="center"/>
    </xf>
    <xf numFmtId="169" fontId="12" fillId="0" borderId="0" xfId="3" applyNumberFormat="1" applyFont="1" applyAlignment="1">
      <alignment horizontal="right"/>
    </xf>
    <xf numFmtId="1" fontId="12" fillId="0" borderId="12" xfId="3" applyNumberFormat="1" applyFont="1" applyBorder="1" applyAlignment="1">
      <alignment horizontal="center"/>
    </xf>
    <xf numFmtId="169" fontId="12" fillId="0" borderId="12" xfId="3" applyNumberFormat="1" applyFont="1" applyBorder="1" applyAlignment="1">
      <alignment horizontal="right"/>
    </xf>
    <xf numFmtId="0" fontId="12" fillId="0" borderId="0" xfId="3" applyFont="1" applyAlignment="1">
      <alignment horizontal="center"/>
    </xf>
    <xf numFmtId="1" fontId="13" fillId="0" borderId="16" xfId="3" applyNumberFormat="1" applyFont="1" applyBorder="1" applyAlignment="1">
      <alignment horizontal="center"/>
    </xf>
    <xf numFmtId="169" fontId="13" fillId="0" borderId="16" xfId="3" applyNumberFormat="1" applyFont="1" applyBorder="1" applyAlignment="1">
      <alignment horizontal="right"/>
    </xf>
    <xf numFmtId="169" fontId="12" fillId="0" borderId="0" xfId="3" applyNumberFormat="1" applyFont="1"/>
    <xf numFmtId="169" fontId="13" fillId="0" borderId="12" xfId="3" applyNumberFormat="1" applyFont="1" applyBorder="1"/>
    <xf numFmtId="169" fontId="12" fillId="0" borderId="12" xfId="3" applyNumberFormat="1" applyFont="1" applyBorder="1"/>
    <xf numFmtId="169" fontId="13" fillId="0" borderId="0" xfId="3" applyNumberFormat="1" applyFont="1"/>
    <xf numFmtId="0" fontId="12" fillId="0" borderId="11" xfId="3" applyFont="1" applyBorder="1"/>
    <xf numFmtId="0" fontId="12" fillId="0" borderId="12" xfId="3" applyFont="1" applyBorder="1"/>
    <xf numFmtId="0" fontId="12" fillId="0" borderId="13" xfId="3" applyFont="1" applyBorder="1"/>
    <xf numFmtId="0" fontId="12" fillId="10" borderId="0" xfId="3" applyFont="1" applyFill="1"/>
    <xf numFmtId="0" fontId="13" fillId="0" borderId="0" xfId="3" applyFont="1" applyAlignment="1">
      <alignment horizontal="center"/>
    </xf>
    <xf numFmtId="1" fontId="13" fillId="0" borderId="0" xfId="4" applyNumberFormat="1" applyFont="1" applyAlignment="1">
      <alignment horizontal="right"/>
    </xf>
    <xf numFmtId="170" fontId="13" fillId="0" borderId="0" xfId="5" applyNumberFormat="1" applyFont="1" applyAlignment="1">
      <alignment horizontal="right"/>
    </xf>
    <xf numFmtId="1" fontId="12" fillId="0" borderId="0" xfId="4" applyNumberFormat="1" applyFont="1" applyAlignment="1">
      <alignment horizontal="right"/>
    </xf>
    <xf numFmtId="170" fontId="12" fillId="0" borderId="0" xfId="5" applyNumberFormat="1" applyFont="1" applyAlignment="1">
      <alignment horizontal="right"/>
    </xf>
    <xf numFmtId="171" fontId="12" fillId="0" borderId="16" xfId="5" applyNumberFormat="1" applyFont="1" applyBorder="1" applyAlignment="1">
      <alignment horizontal="center"/>
    </xf>
    <xf numFmtId="170" fontId="12" fillId="0" borderId="16" xfId="5" applyNumberFormat="1" applyFont="1" applyBorder="1" applyAlignment="1">
      <alignment horizontal="right"/>
    </xf>
    <xf numFmtId="0" fontId="13" fillId="0" borderId="5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11" xfId="3" applyFont="1" applyBorder="1" applyAlignment="1">
      <alignment horizontal="center" vertical="center"/>
    </xf>
    <xf numFmtId="0" fontId="13" fillId="0" borderId="12" xfId="3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/>
    </xf>
    <xf numFmtId="0" fontId="14" fillId="0" borderId="0" xfId="3" applyFont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01DCC8AC-A57B-44C6-97EF-9DA6B8953F8A}"/>
    <cellStyle name="Millares 3" xfId="4" xr:uid="{BADD42E1-3EC3-4B03-BC51-35579E4D980D}"/>
    <cellStyle name="Moneda" xfId="2" builtinId="4"/>
    <cellStyle name="Normal" xfId="0" builtinId="0"/>
    <cellStyle name="Normal 2 2" xfId="3" xr:uid="{73542CC7-753E-4B5B-9096-B584576D09D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5956D16-8488-498D-8137-DA00C2EC2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4708AE1-B2BE-4BEB-82F7-F83F61357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7B42650-2271-42CD-B248-49F1A51DD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449F0A-DAE6-4002-A1CC-15FCD35B2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642F8-A165-46DC-8C4D-48FC69557637}">
  <dimension ref="A1:M19"/>
  <sheetViews>
    <sheetView workbookViewId="0">
      <selection activeCell="B6" sqref="B6:B18"/>
    </sheetView>
  </sheetViews>
  <sheetFormatPr baseColWidth="10" defaultRowHeight="14.5" x14ac:dyDescent="0.35"/>
  <cols>
    <col min="3" max="3" width="15.81640625" customWidth="1"/>
    <col min="6" max="7" width="13.1796875" bestFit="1" customWidth="1"/>
    <col min="8" max="8" width="15.54296875" customWidth="1"/>
    <col min="9" max="9" width="12.26953125" customWidth="1"/>
  </cols>
  <sheetData>
    <row r="1" spans="1:13" x14ac:dyDescent="0.35">
      <c r="F1" s="14"/>
      <c r="G1" s="14" t="s">
        <v>21</v>
      </c>
      <c r="H1" s="14"/>
    </row>
    <row r="2" spans="1:13" x14ac:dyDescent="0.35">
      <c r="G2" t="s">
        <v>22</v>
      </c>
    </row>
    <row r="3" spans="1:13" x14ac:dyDescent="0.35">
      <c r="E3" t="s">
        <v>23</v>
      </c>
    </row>
    <row r="4" spans="1:13" ht="15" thickBot="1" x14ac:dyDescent="0.4"/>
    <row r="5" spans="1:13" ht="47" thickBot="1" x14ac:dyDescent="0.4">
      <c r="A5" s="1" t="s">
        <v>0</v>
      </c>
      <c r="B5" s="2" t="s">
        <v>1</v>
      </c>
      <c r="C5" s="2" t="s">
        <v>2</v>
      </c>
      <c r="D5" s="2" t="s">
        <v>7</v>
      </c>
      <c r="E5" s="2" t="s">
        <v>8</v>
      </c>
      <c r="F5" s="2" t="s">
        <v>9</v>
      </c>
      <c r="G5" s="2" t="s">
        <v>20</v>
      </c>
      <c r="H5" s="2" t="s">
        <v>3</v>
      </c>
      <c r="I5" s="2" t="s">
        <v>4</v>
      </c>
      <c r="J5" s="2" t="s">
        <v>5</v>
      </c>
      <c r="K5" s="2" t="s">
        <v>6</v>
      </c>
    </row>
    <row r="6" spans="1:13" x14ac:dyDescent="0.35">
      <c r="A6" s="15" t="s">
        <v>10</v>
      </c>
      <c r="B6" s="15">
        <v>2016475</v>
      </c>
      <c r="C6" s="9" t="s">
        <v>14</v>
      </c>
      <c r="D6" s="16">
        <v>42067</v>
      </c>
      <c r="E6" s="16">
        <v>42094</v>
      </c>
      <c r="F6" s="17">
        <v>399762</v>
      </c>
      <c r="G6" s="17">
        <v>399762</v>
      </c>
      <c r="H6" s="5" t="s">
        <v>17</v>
      </c>
      <c r="I6" s="5" t="s">
        <v>13</v>
      </c>
      <c r="J6" s="5" t="s">
        <v>12</v>
      </c>
      <c r="K6" s="9" t="s">
        <v>24</v>
      </c>
      <c r="M6" s="10"/>
    </row>
    <row r="7" spans="1:13" x14ac:dyDescent="0.35">
      <c r="A7" s="15" t="s">
        <v>10</v>
      </c>
      <c r="B7" s="15">
        <v>2192645</v>
      </c>
      <c r="C7" s="9" t="s">
        <v>14</v>
      </c>
      <c r="D7" s="16">
        <v>42395</v>
      </c>
      <c r="E7" s="16">
        <v>42439</v>
      </c>
      <c r="F7" s="17">
        <v>98612</v>
      </c>
      <c r="G7" s="17">
        <v>98612</v>
      </c>
      <c r="H7" s="5" t="s">
        <v>18</v>
      </c>
      <c r="I7" s="5" t="s">
        <v>13</v>
      </c>
      <c r="J7" s="5" t="s">
        <v>12</v>
      </c>
      <c r="K7" s="9" t="s">
        <v>25</v>
      </c>
      <c r="M7" s="10"/>
    </row>
    <row r="8" spans="1:13" x14ac:dyDescent="0.35">
      <c r="A8" s="4" t="s">
        <v>11</v>
      </c>
      <c r="B8" s="4">
        <v>350622</v>
      </c>
      <c r="C8" s="9" t="s">
        <v>14</v>
      </c>
      <c r="D8" s="6">
        <v>44229</v>
      </c>
      <c r="E8" s="6">
        <v>44255</v>
      </c>
      <c r="F8" s="7">
        <v>22000</v>
      </c>
      <c r="G8" s="7">
        <v>22000</v>
      </c>
      <c r="H8" s="5" t="s">
        <v>17</v>
      </c>
      <c r="I8" s="5" t="s">
        <v>13</v>
      </c>
      <c r="J8" s="5" t="s">
        <v>12</v>
      </c>
      <c r="K8" s="9" t="s">
        <v>24</v>
      </c>
      <c r="M8" s="11"/>
    </row>
    <row r="9" spans="1:13" x14ac:dyDescent="0.35">
      <c r="A9" s="4" t="s">
        <v>11</v>
      </c>
      <c r="B9" s="4">
        <v>541097</v>
      </c>
      <c r="C9" s="9" t="s">
        <v>14</v>
      </c>
      <c r="D9" s="6">
        <v>44568</v>
      </c>
      <c r="E9" s="6">
        <v>44592</v>
      </c>
      <c r="F9" s="7">
        <v>508595</v>
      </c>
      <c r="G9" s="7">
        <v>508595</v>
      </c>
      <c r="H9" s="5" t="s">
        <v>19</v>
      </c>
      <c r="I9" s="5" t="s">
        <v>13</v>
      </c>
      <c r="J9" s="5" t="s">
        <v>12</v>
      </c>
      <c r="K9" s="9" t="s">
        <v>25</v>
      </c>
      <c r="M9" s="11"/>
    </row>
    <row r="10" spans="1:13" x14ac:dyDescent="0.35">
      <c r="A10" s="4" t="s">
        <v>11</v>
      </c>
      <c r="B10" s="4">
        <v>545947</v>
      </c>
      <c r="C10" s="9" t="s">
        <v>14</v>
      </c>
      <c r="D10" s="6">
        <v>44579</v>
      </c>
      <c r="E10" s="6">
        <v>44592</v>
      </c>
      <c r="F10" s="7">
        <v>444617</v>
      </c>
      <c r="G10" s="7">
        <v>444617</v>
      </c>
      <c r="H10" s="5" t="s">
        <v>19</v>
      </c>
      <c r="I10" s="5" t="s">
        <v>13</v>
      </c>
      <c r="J10" s="5" t="s">
        <v>12</v>
      </c>
      <c r="K10" s="9" t="s">
        <v>24</v>
      </c>
      <c r="M10" s="11"/>
    </row>
    <row r="11" spans="1:13" x14ac:dyDescent="0.35">
      <c r="A11" s="4" t="s">
        <v>11</v>
      </c>
      <c r="B11" s="4">
        <v>561657</v>
      </c>
      <c r="C11" s="9" t="s">
        <v>14</v>
      </c>
      <c r="D11" s="6">
        <v>44608</v>
      </c>
      <c r="E11" s="6">
        <v>44620</v>
      </c>
      <c r="F11" s="7">
        <v>175904</v>
      </c>
      <c r="G11" s="7">
        <v>175904</v>
      </c>
      <c r="H11" s="5" t="s">
        <v>17</v>
      </c>
      <c r="I11" s="5" t="s">
        <v>13</v>
      </c>
      <c r="J11" s="5" t="s">
        <v>12</v>
      </c>
      <c r="K11" s="9" t="s">
        <v>25</v>
      </c>
      <c r="M11" s="11"/>
    </row>
    <row r="12" spans="1:13" x14ac:dyDescent="0.35">
      <c r="A12" s="4" t="s">
        <v>11</v>
      </c>
      <c r="B12" s="4">
        <v>684419</v>
      </c>
      <c r="C12" s="9" t="s">
        <v>14</v>
      </c>
      <c r="D12" s="6">
        <v>44940</v>
      </c>
      <c r="E12" s="6">
        <v>44957</v>
      </c>
      <c r="F12" s="7">
        <v>252864</v>
      </c>
      <c r="G12" s="7">
        <v>252864</v>
      </c>
      <c r="H12" s="5" t="s">
        <v>19</v>
      </c>
      <c r="I12" s="5" t="s">
        <v>13</v>
      </c>
      <c r="J12" s="5" t="s">
        <v>12</v>
      </c>
      <c r="K12" s="9" t="s">
        <v>24</v>
      </c>
    </row>
    <row r="13" spans="1:13" x14ac:dyDescent="0.35">
      <c r="A13" s="4" t="s">
        <v>11</v>
      </c>
      <c r="B13" s="4">
        <v>686607</v>
      </c>
      <c r="C13" s="9" t="s">
        <v>14</v>
      </c>
      <c r="D13" s="6">
        <v>44953</v>
      </c>
      <c r="E13" s="6">
        <v>44957</v>
      </c>
      <c r="F13" s="7">
        <v>882139</v>
      </c>
      <c r="G13" s="7">
        <v>882139</v>
      </c>
      <c r="H13" s="5" t="s">
        <v>19</v>
      </c>
      <c r="I13" s="5" t="s">
        <v>13</v>
      </c>
      <c r="J13" s="5" t="s">
        <v>12</v>
      </c>
      <c r="K13" s="9" t="s">
        <v>25</v>
      </c>
      <c r="M13" s="12"/>
    </row>
    <row r="14" spans="1:13" x14ac:dyDescent="0.35">
      <c r="A14" s="4" t="s">
        <v>11</v>
      </c>
      <c r="B14" s="4">
        <v>735999</v>
      </c>
      <c r="C14" s="9" t="s">
        <v>14</v>
      </c>
      <c r="D14" s="6">
        <v>45179</v>
      </c>
      <c r="E14" s="6">
        <v>45199</v>
      </c>
      <c r="F14" s="7">
        <v>229683</v>
      </c>
      <c r="G14" s="7">
        <v>229683</v>
      </c>
      <c r="H14" s="5" t="s">
        <v>17</v>
      </c>
      <c r="I14" s="5" t="s">
        <v>13</v>
      </c>
      <c r="J14" s="5" t="s">
        <v>12</v>
      </c>
      <c r="K14" s="9" t="s">
        <v>24</v>
      </c>
      <c r="M14" s="13"/>
    </row>
    <row r="15" spans="1:13" x14ac:dyDescent="0.35">
      <c r="A15" s="4" t="s">
        <v>11</v>
      </c>
      <c r="B15" s="4">
        <v>1038455</v>
      </c>
      <c r="C15" s="9" t="s">
        <v>16</v>
      </c>
      <c r="D15" s="6">
        <v>45301</v>
      </c>
      <c r="E15" s="6">
        <v>45322</v>
      </c>
      <c r="F15" s="7">
        <v>192654</v>
      </c>
      <c r="G15" s="7">
        <v>192654</v>
      </c>
      <c r="H15" s="5" t="s">
        <v>17</v>
      </c>
      <c r="I15" s="5" t="s">
        <v>13</v>
      </c>
      <c r="J15" s="5" t="s">
        <v>12</v>
      </c>
      <c r="K15" s="9" t="s">
        <v>25</v>
      </c>
      <c r="M15" s="13"/>
    </row>
    <row r="16" spans="1:13" x14ac:dyDescent="0.35">
      <c r="A16" s="4" t="s">
        <v>11</v>
      </c>
      <c r="B16" s="4">
        <v>1040287</v>
      </c>
      <c r="C16" s="9" t="s">
        <v>14</v>
      </c>
      <c r="D16" s="6">
        <v>45315</v>
      </c>
      <c r="E16" s="6">
        <v>45322</v>
      </c>
      <c r="F16" s="7">
        <v>219730</v>
      </c>
      <c r="G16" s="7">
        <v>219730</v>
      </c>
      <c r="H16" s="5" t="s">
        <v>19</v>
      </c>
      <c r="I16" s="5" t="s">
        <v>13</v>
      </c>
      <c r="J16" s="5" t="s">
        <v>12</v>
      </c>
      <c r="K16" s="9" t="s">
        <v>24</v>
      </c>
      <c r="M16" s="13"/>
    </row>
    <row r="17" spans="1:11" x14ac:dyDescent="0.35">
      <c r="A17" s="4" t="s">
        <v>11</v>
      </c>
      <c r="B17" s="4">
        <v>1046870</v>
      </c>
      <c r="C17" s="8" t="s">
        <v>16</v>
      </c>
      <c r="D17" s="6">
        <v>45368</v>
      </c>
      <c r="E17" s="6">
        <v>45382</v>
      </c>
      <c r="F17" s="7">
        <v>589254</v>
      </c>
      <c r="G17" s="7">
        <v>589254</v>
      </c>
      <c r="H17" s="5" t="s">
        <v>17</v>
      </c>
      <c r="I17" s="5" t="s">
        <v>13</v>
      </c>
      <c r="J17" s="5" t="s">
        <v>12</v>
      </c>
      <c r="K17" s="9" t="s">
        <v>25</v>
      </c>
    </row>
    <row r="18" spans="1:11" x14ac:dyDescent="0.35">
      <c r="A18" s="4" t="s">
        <v>11</v>
      </c>
      <c r="B18" s="4">
        <v>1072437</v>
      </c>
      <c r="C18" s="9" t="s">
        <v>15</v>
      </c>
      <c r="D18" s="6">
        <v>45586</v>
      </c>
      <c r="E18" s="6">
        <v>45626</v>
      </c>
      <c r="F18" s="7">
        <v>1422672</v>
      </c>
      <c r="G18" s="7">
        <v>1422672</v>
      </c>
      <c r="H18" s="5" t="s">
        <v>17</v>
      </c>
      <c r="I18" s="5" t="s">
        <v>13</v>
      </c>
      <c r="J18" s="5" t="s">
        <v>12</v>
      </c>
      <c r="K18" s="9" t="s">
        <v>24</v>
      </c>
    </row>
    <row r="19" spans="1:11" x14ac:dyDescent="0.35">
      <c r="A19" s="3"/>
      <c r="G19" s="18">
        <f>SUM(G6:G18)</f>
        <v>5438486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1762F-1FE7-4A78-B018-BB31E64FE75E}">
  <sheetPr filterMode="1"/>
  <dimension ref="A1:BA15"/>
  <sheetViews>
    <sheetView workbookViewId="0">
      <selection activeCell="G27" sqref="G27"/>
    </sheetView>
  </sheetViews>
  <sheetFormatPr baseColWidth="10" defaultRowHeight="14.5" x14ac:dyDescent="0.35"/>
  <cols>
    <col min="3" max="4" width="7.81640625" customWidth="1"/>
    <col min="5" max="5" width="11.08984375" customWidth="1"/>
    <col min="6" max="6" width="17.54296875" bestFit="1" customWidth="1"/>
    <col min="7" max="8" width="12.6328125" bestFit="1" customWidth="1"/>
    <col min="9" max="9" width="12.7265625" bestFit="1" customWidth="1"/>
    <col min="10" max="10" width="12.90625" bestFit="1" customWidth="1"/>
    <col min="11" max="11" width="12.54296875" bestFit="1" customWidth="1"/>
    <col min="12" max="12" width="10.90625" bestFit="1" customWidth="1"/>
    <col min="13" max="13" width="13.1796875" bestFit="1" customWidth="1"/>
    <col min="14" max="14" width="11.90625" bestFit="1" customWidth="1"/>
    <col min="15" max="15" width="18" bestFit="1" customWidth="1"/>
    <col min="16" max="16" width="14" customWidth="1"/>
    <col min="26" max="27" width="11.90625" bestFit="1" customWidth="1"/>
    <col min="29" max="29" width="11.90625" bestFit="1" customWidth="1"/>
    <col min="32" max="32" width="11.90625" bestFit="1" customWidth="1"/>
    <col min="33" max="33" width="11.36328125" customWidth="1"/>
    <col min="35" max="35" width="11.54296875" customWidth="1"/>
    <col min="43" max="43" width="13.6328125" customWidth="1"/>
    <col min="45" max="45" width="13.36328125" customWidth="1"/>
    <col min="47" max="47" width="11.7265625" customWidth="1"/>
    <col min="49" max="49" width="9.6328125" bestFit="1" customWidth="1"/>
    <col min="50" max="50" width="12.90625" customWidth="1"/>
    <col min="51" max="51" width="13.26953125" customWidth="1"/>
    <col min="53" max="53" width="12.6328125" customWidth="1"/>
  </cols>
  <sheetData>
    <row r="1" spans="1:53" s="14" customFormat="1" x14ac:dyDescent="0.35">
      <c r="A1" s="19">
        <v>45747</v>
      </c>
      <c r="B1" s="20"/>
      <c r="C1" s="20"/>
      <c r="D1" s="20"/>
      <c r="E1" s="20"/>
      <c r="F1" s="20"/>
      <c r="G1" s="21"/>
      <c r="H1" s="21"/>
      <c r="I1" s="22">
        <f>+SUBTOTAL(9,I3:I26698)</f>
        <v>498374</v>
      </c>
      <c r="J1" s="22">
        <f>+SUBTOTAL(9,J3:J26698)</f>
        <v>498374</v>
      </c>
      <c r="K1" s="20"/>
      <c r="L1" s="20"/>
      <c r="M1" s="20"/>
      <c r="N1" s="20"/>
      <c r="O1" s="23">
        <f>+J1-SUM(AM1:AU1)</f>
        <v>0</v>
      </c>
      <c r="P1" s="24"/>
      <c r="Q1" s="22">
        <f>+SUBTOTAL(9,Q3:Q26698)</f>
        <v>0</v>
      </c>
      <c r="R1" s="25"/>
      <c r="S1" s="24"/>
      <c r="T1" s="21"/>
      <c r="U1" s="21"/>
      <c r="V1" s="21"/>
      <c r="W1" s="21"/>
      <c r="X1" s="24"/>
      <c r="Y1" s="24"/>
      <c r="Z1" s="22">
        <f t="shared" ref="Z1:AC1" si="0">+SUBTOTAL(9,Z3:Z26698)</f>
        <v>498374</v>
      </c>
      <c r="AA1" s="22">
        <f t="shared" si="0"/>
        <v>498374</v>
      </c>
      <c r="AB1" s="22">
        <f t="shared" si="0"/>
        <v>498374</v>
      </c>
      <c r="AC1" s="22">
        <f t="shared" si="0"/>
        <v>0</v>
      </c>
      <c r="AD1" s="24"/>
      <c r="AE1" s="24"/>
      <c r="AF1" s="22">
        <f t="shared" ref="AF1" si="1">+SUBTOTAL(9,AF3:AF26698)</f>
        <v>0</v>
      </c>
      <c r="AG1" s="24"/>
      <c r="AH1" s="24"/>
      <c r="AI1" s="24"/>
      <c r="AJ1" s="24"/>
      <c r="AK1" s="24"/>
      <c r="AL1" s="24"/>
      <c r="AM1" s="22">
        <f t="shared" ref="AM1:AV1" si="2">+SUBTOTAL(9,AM3:AM26698)</f>
        <v>0</v>
      </c>
      <c r="AN1" s="22">
        <f t="shared" si="2"/>
        <v>0</v>
      </c>
      <c r="AO1" s="22">
        <f t="shared" si="2"/>
        <v>0</v>
      </c>
      <c r="AP1" s="22">
        <f t="shared" si="2"/>
        <v>498374</v>
      </c>
      <c r="AQ1" s="22">
        <f t="shared" si="2"/>
        <v>0</v>
      </c>
      <c r="AR1" s="22">
        <f t="shared" si="2"/>
        <v>0</v>
      </c>
      <c r="AS1" s="22">
        <f t="shared" si="2"/>
        <v>0</v>
      </c>
      <c r="AT1" s="22">
        <f t="shared" si="2"/>
        <v>0</v>
      </c>
      <c r="AU1" s="22">
        <f t="shared" si="2"/>
        <v>0</v>
      </c>
      <c r="AV1" s="22">
        <f t="shared" si="2"/>
        <v>0</v>
      </c>
      <c r="AW1" s="26"/>
      <c r="AX1" s="26"/>
      <c r="AY1" s="26"/>
      <c r="AZ1" s="26"/>
      <c r="BA1" s="27"/>
    </row>
    <row r="2" spans="1:53" s="40" customFormat="1" ht="30" x14ac:dyDescent="0.35">
      <c r="A2" s="28" t="s">
        <v>26</v>
      </c>
      <c r="B2" s="28" t="s">
        <v>27</v>
      </c>
      <c r="C2" s="28" t="s">
        <v>0</v>
      </c>
      <c r="D2" s="28" t="s">
        <v>1</v>
      </c>
      <c r="E2" s="28" t="s">
        <v>28</v>
      </c>
      <c r="F2" s="28" t="s">
        <v>29</v>
      </c>
      <c r="G2" s="29" t="s">
        <v>30</v>
      </c>
      <c r="H2" s="29" t="s">
        <v>31</v>
      </c>
      <c r="I2" s="30" t="s">
        <v>32</v>
      </c>
      <c r="J2" s="30" t="s">
        <v>33</v>
      </c>
      <c r="K2" s="28" t="s">
        <v>3</v>
      </c>
      <c r="L2" s="28" t="s">
        <v>4</v>
      </c>
      <c r="M2" s="28" t="s">
        <v>5</v>
      </c>
      <c r="N2" s="28" t="s">
        <v>6</v>
      </c>
      <c r="O2" s="31" t="s">
        <v>34</v>
      </c>
      <c r="P2" s="32" t="str">
        <f ca="1">+CONCATENATE("ESTADO EPS ",TEXT(TODAY(),"DD-MM-YYYY"))</f>
        <v>ESTADO EPS 24-04-2025</v>
      </c>
      <c r="Q2" s="33" t="s">
        <v>35</v>
      </c>
      <c r="R2" s="34" t="s">
        <v>36</v>
      </c>
      <c r="S2" s="35" t="s">
        <v>37</v>
      </c>
      <c r="T2" s="36" t="s">
        <v>38</v>
      </c>
      <c r="U2" s="36" t="s">
        <v>39</v>
      </c>
      <c r="V2" s="36" t="s">
        <v>40</v>
      </c>
      <c r="W2" s="36" t="s">
        <v>41</v>
      </c>
      <c r="X2" s="35" t="s">
        <v>42</v>
      </c>
      <c r="Y2" s="35" t="s">
        <v>43</v>
      </c>
      <c r="Z2" s="35" t="s">
        <v>44</v>
      </c>
      <c r="AA2" s="35" t="s">
        <v>45</v>
      </c>
      <c r="AB2" s="35" t="s">
        <v>47</v>
      </c>
      <c r="AC2" s="35" t="s">
        <v>48</v>
      </c>
      <c r="AD2" s="35" t="s">
        <v>49</v>
      </c>
      <c r="AE2" s="35" t="s">
        <v>50</v>
      </c>
      <c r="AF2" s="37" t="s">
        <v>51</v>
      </c>
      <c r="AG2" s="37" t="s">
        <v>52</v>
      </c>
      <c r="AH2" s="37" t="s">
        <v>53</v>
      </c>
      <c r="AI2" s="37" t="s">
        <v>54</v>
      </c>
      <c r="AJ2" s="37" t="s">
        <v>55</v>
      </c>
      <c r="AK2" s="37" t="s">
        <v>56</v>
      </c>
      <c r="AL2" s="37" t="s">
        <v>57</v>
      </c>
      <c r="AM2" s="38" t="s">
        <v>58</v>
      </c>
      <c r="AN2" s="38" t="s">
        <v>59</v>
      </c>
      <c r="AO2" s="38" t="s">
        <v>60</v>
      </c>
      <c r="AP2" s="38" t="s">
        <v>47</v>
      </c>
      <c r="AQ2" s="38" t="s">
        <v>61</v>
      </c>
      <c r="AR2" s="38" t="s">
        <v>46</v>
      </c>
      <c r="AS2" s="38" t="s">
        <v>62</v>
      </c>
      <c r="AT2" s="38" t="s">
        <v>63</v>
      </c>
      <c r="AU2" s="38" t="s">
        <v>64</v>
      </c>
      <c r="AV2" s="39" t="s">
        <v>65</v>
      </c>
      <c r="AW2" s="39" t="s">
        <v>66</v>
      </c>
      <c r="AX2" s="39" t="s">
        <v>67</v>
      </c>
      <c r="AY2" s="39" t="s">
        <v>68</v>
      </c>
      <c r="AZ2" s="39" t="s">
        <v>69</v>
      </c>
      <c r="BA2" s="39" t="s">
        <v>70</v>
      </c>
    </row>
    <row r="3" spans="1:53" s="48" customFormat="1" ht="10" x14ac:dyDescent="0.2">
      <c r="A3" s="41">
        <v>813010996</v>
      </c>
      <c r="B3" s="42" t="s">
        <v>71</v>
      </c>
      <c r="C3" s="41"/>
      <c r="D3" s="41">
        <v>2016475</v>
      </c>
      <c r="E3" s="43" t="str">
        <f t="shared" ref="E3:E15" si="3">_xlfn.CONCAT(C3,D3)</f>
        <v>2016475</v>
      </c>
      <c r="F3" s="41" t="s">
        <v>72</v>
      </c>
      <c r="G3" s="44">
        <v>42067</v>
      </c>
      <c r="H3" s="44">
        <v>42094</v>
      </c>
      <c r="I3" s="45">
        <v>399762</v>
      </c>
      <c r="J3" s="45">
        <v>399762</v>
      </c>
      <c r="K3" s="45" t="s">
        <v>17</v>
      </c>
      <c r="L3" s="45" t="s">
        <v>13</v>
      </c>
      <c r="M3" s="45" t="s">
        <v>12</v>
      </c>
      <c r="N3" s="45" t="s">
        <v>24</v>
      </c>
      <c r="O3" s="41">
        <v>0</v>
      </c>
      <c r="P3" s="41" t="s">
        <v>112</v>
      </c>
      <c r="Q3" s="41">
        <v>0</v>
      </c>
      <c r="R3" s="41"/>
      <c r="S3" s="41" t="s">
        <v>87</v>
      </c>
      <c r="T3" s="44">
        <v>42067</v>
      </c>
      <c r="U3" s="44">
        <v>42110</v>
      </c>
      <c r="V3" s="44">
        <v>43185</v>
      </c>
      <c r="W3" s="44"/>
      <c r="X3" s="46"/>
      <c r="Y3" s="46"/>
      <c r="Z3" s="49">
        <v>399762</v>
      </c>
      <c r="AA3" s="49">
        <v>399762</v>
      </c>
      <c r="AB3" s="49">
        <v>399762</v>
      </c>
      <c r="AC3" s="41">
        <v>0</v>
      </c>
      <c r="AD3" s="41"/>
      <c r="AE3" s="41" t="s">
        <v>88</v>
      </c>
      <c r="AF3" s="41">
        <v>0</v>
      </c>
      <c r="AG3" s="41"/>
      <c r="AH3" s="41"/>
      <c r="AI3" s="41"/>
      <c r="AJ3" s="41"/>
      <c r="AK3" s="41"/>
      <c r="AL3" s="41" t="s">
        <v>89</v>
      </c>
      <c r="AM3" s="47">
        <v>0</v>
      </c>
      <c r="AN3" s="47">
        <v>0</v>
      </c>
      <c r="AO3" s="47">
        <v>0</v>
      </c>
      <c r="AP3" s="45">
        <v>399762</v>
      </c>
      <c r="AQ3" s="47">
        <v>0</v>
      </c>
      <c r="AR3" s="47">
        <v>0</v>
      </c>
      <c r="AS3" s="47">
        <v>0</v>
      </c>
      <c r="AT3" s="47">
        <v>0</v>
      </c>
      <c r="AU3" s="47">
        <v>0</v>
      </c>
      <c r="AV3" s="47">
        <v>0</v>
      </c>
      <c r="AW3" s="47">
        <v>0</v>
      </c>
      <c r="AX3" s="41"/>
      <c r="AY3" s="41"/>
      <c r="AZ3" s="41"/>
      <c r="BA3" s="47">
        <v>0</v>
      </c>
    </row>
    <row r="4" spans="1:53" s="48" customFormat="1" ht="10" x14ac:dyDescent="0.2">
      <c r="A4" s="41">
        <v>813010996</v>
      </c>
      <c r="B4" s="42" t="s">
        <v>71</v>
      </c>
      <c r="C4" s="41"/>
      <c r="D4" s="41">
        <v>2192645</v>
      </c>
      <c r="E4" s="43" t="str">
        <f t="shared" si="3"/>
        <v>2192645</v>
      </c>
      <c r="F4" s="41" t="s">
        <v>75</v>
      </c>
      <c r="G4" s="44">
        <v>42395</v>
      </c>
      <c r="H4" s="44">
        <v>42439</v>
      </c>
      <c r="I4" s="45">
        <v>98612</v>
      </c>
      <c r="J4" s="45">
        <v>98612</v>
      </c>
      <c r="K4" s="45" t="s">
        <v>18</v>
      </c>
      <c r="L4" s="45" t="s">
        <v>13</v>
      </c>
      <c r="M4" s="45" t="s">
        <v>12</v>
      </c>
      <c r="N4" s="45" t="s">
        <v>25</v>
      </c>
      <c r="O4" s="41">
        <v>0</v>
      </c>
      <c r="P4" s="41" t="s">
        <v>112</v>
      </c>
      <c r="Q4" s="41"/>
      <c r="R4" s="41"/>
      <c r="S4" s="41" t="s">
        <v>87</v>
      </c>
      <c r="T4" s="44">
        <v>42388</v>
      </c>
      <c r="U4" s="44">
        <v>42447</v>
      </c>
      <c r="V4" s="44">
        <v>42534</v>
      </c>
      <c r="W4" s="44"/>
      <c r="X4" s="46">
        <v>3213</v>
      </c>
      <c r="Y4" s="46" t="s">
        <v>109</v>
      </c>
      <c r="Z4" s="49">
        <v>98612</v>
      </c>
      <c r="AA4" s="49">
        <v>98612</v>
      </c>
      <c r="AB4" s="49">
        <v>98612</v>
      </c>
      <c r="AC4" s="41">
        <v>0</v>
      </c>
      <c r="AD4" s="41"/>
      <c r="AE4" s="41" t="s">
        <v>98</v>
      </c>
      <c r="AF4" s="41">
        <v>0</v>
      </c>
      <c r="AG4" s="41"/>
      <c r="AH4" s="41"/>
      <c r="AI4" s="41"/>
      <c r="AJ4" s="41"/>
      <c r="AK4" s="41"/>
      <c r="AL4" s="41" t="s">
        <v>89</v>
      </c>
      <c r="AM4" s="47">
        <v>0</v>
      </c>
      <c r="AN4" s="47">
        <v>0</v>
      </c>
      <c r="AO4" s="47">
        <v>0</v>
      </c>
      <c r="AP4" s="45">
        <v>98612</v>
      </c>
      <c r="AQ4" s="47">
        <v>0</v>
      </c>
      <c r="AR4" s="47">
        <v>0</v>
      </c>
      <c r="AS4" s="47">
        <v>0</v>
      </c>
      <c r="AT4" s="47">
        <v>0</v>
      </c>
      <c r="AU4" s="47">
        <v>0</v>
      </c>
      <c r="AV4" s="47">
        <v>0</v>
      </c>
      <c r="AW4" s="47">
        <v>0</v>
      </c>
      <c r="AX4" s="41"/>
      <c r="AY4" s="41"/>
      <c r="AZ4" s="41"/>
      <c r="BA4" s="47">
        <v>0</v>
      </c>
    </row>
    <row r="5" spans="1:53" s="48" customFormat="1" ht="10" hidden="1" x14ac:dyDescent="0.2">
      <c r="A5" s="41">
        <v>813010996</v>
      </c>
      <c r="B5" s="42" t="s">
        <v>71</v>
      </c>
      <c r="C5" s="41" t="s">
        <v>113</v>
      </c>
      <c r="D5" s="41">
        <v>350622</v>
      </c>
      <c r="E5" s="43" t="str">
        <f t="shared" si="3"/>
        <v>HSJO350622</v>
      </c>
      <c r="F5" s="41" t="s">
        <v>76</v>
      </c>
      <c r="G5" s="44">
        <v>44229</v>
      </c>
      <c r="H5" s="44">
        <v>44255</v>
      </c>
      <c r="I5" s="45">
        <v>22000</v>
      </c>
      <c r="J5" s="45">
        <v>22000</v>
      </c>
      <c r="K5" s="45" t="s">
        <v>17</v>
      </c>
      <c r="L5" s="45" t="s">
        <v>13</v>
      </c>
      <c r="M5" s="45" t="s">
        <v>12</v>
      </c>
      <c r="N5" s="45" t="s">
        <v>24</v>
      </c>
      <c r="O5" s="41" t="s">
        <v>106</v>
      </c>
      <c r="P5" s="41" t="s">
        <v>111</v>
      </c>
      <c r="Q5" s="41">
        <v>0</v>
      </c>
      <c r="R5" s="41"/>
      <c r="S5" s="41" t="s">
        <v>90</v>
      </c>
      <c r="T5" s="44">
        <v>44229</v>
      </c>
      <c r="U5" s="44">
        <v>44365</v>
      </c>
      <c r="V5" s="44">
        <v>44365</v>
      </c>
      <c r="W5" s="44">
        <v>44370</v>
      </c>
      <c r="X5" s="46">
        <v>1377</v>
      </c>
      <c r="Y5" s="46" t="s">
        <v>109</v>
      </c>
      <c r="Z5" s="49">
        <v>22000</v>
      </c>
      <c r="AA5" s="49">
        <v>22000</v>
      </c>
      <c r="AB5" s="41">
        <v>0</v>
      </c>
      <c r="AC5" s="49">
        <v>22000</v>
      </c>
      <c r="AD5" s="41" t="s">
        <v>91</v>
      </c>
      <c r="AE5" s="41" t="s">
        <v>92</v>
      </c>
      <c r="AF5" s="49">
        <v>22000</v>
      </c>
      <c r="AG5" s="41" t="s">
        <v>48</v>
      </c>
      <c r="AH5" s="41" t="s">
        <v>93</v>
      </c>
      <c r="AI5" s="41" t="s">
        <v>94</v>
      </c>
      <c r="AJ5" s="41"/>
      <c r="AK5" s="41" t="s">
        <v>95</v>
      </c>
      <c r="AL5" s="41" t="s">
        <v>89</v>
      </c>
      <c r="AM5" s="47">
        <v>0</v>
      </c>
      <c r="AN5" s="45">
        <v>22000</v>
      </c>
      <c r="AO5" s="47">
        <v>0</v>
      </c>
      <c r="AP5" s="47">
        <v>0</v>
      </c>
      <c r="AQ5" s="47">
        <v>0</v>
      </c>
      <c r="AR5" s="47">
        <v>0</v>
      </c>
      <c r="AS5" s="47">
        <v>0</v>
      </c>
      <c r="AT5" s="47">
        <v>0</v>
      </c>
      <c r="AU5" s="47">
        <v>0</v>
      </c>
      <c r="AV5" s="47">
        <v>0</v>
      </c>
      <c r="AW5" s="47">
        <v>0</v>
      </c>
      <c r="AX5" s="41"/>
      <c r="AY5" s="41"/>
      <c r="AZ5" s="41"/>
      <c r="BA5" s="47">
        <v>0</v>
      </c>
    </row>
    <row r="6" spans="1:53" s="48" customFormat="1" ht="10" hidden="1" x14ac:dyDescent="0.2">
      <c r="A6" s="41">
        <v>813010996</v>
      </c>
      <c r="B6" s="42" t="s">
        <v>71</v>
      </c>
      <c r="C6" s="41" t="s">
        <v>113</v>
      </c>
      <c r="D6" s="41">
        <v>1038455</v>
      </c>
      <c r="E6" s="43" t="str">
        <f t="shared" si="3"/>
        <v>HSJO1038455</v>
      </c>
      <c r="F6" s="41" t="s">
        <v>83</v>
      </c>
      <c r="G6" s="44">
        <v>45301</v>
      </c>
      <c r="H6" s="44">
        <v>45322</v>
      </c>
      <c r="I6" s="45">
        <v>192654</v>
      </c>
      <c r="J6" s="45">
        <v>192654</v>
      </c>
      <c r="K6" s="45" t="s">
        <v>17</v>
      </c>
      <c r="L6" s="45" t="s">
        <v>13</v>
      </c>
      <c r="M6" s="45" t="s">
        <v>12</v>
      </c>
      <c r="N6" s="45" t="s">
        <v>25</v>
      </c>
      <c r="O6" s="41" t="s">
        <v>106</v>
      </c>
      <c r="P6" s="41" t="s">
        <v>111</v>
      </c>
      <c r="Q6" s="41">
        <v>0</v>
      </c>
      <c r="R6" s="41"/>
      <c r="S6" s="41" t="s">
        <v>90</v>
      </c>
      <c r="T6" s="44">
        <v>45301</v>
      </c>
      <c r="U6" s="44">
        <v>45352</v>
      </c>
      <c r="V6" s="44"/>
      <c r="W6" s="44">
        <v>45362</v>
      </c>
      <c r="X6" s="46">
        <v>385</v>
      </c>
      <c r="Y6" s="46" t="s">
        <v>109</v>
      </c>
      <c r="Z6" s="49">
        <v>192654</v>
      </c>
      <c r="AA6" s="49">
        <v>192654</v>
      </c>
      <c r="AB6" s="41">
        <v>0</v>
      </c>
      <c r="AC6" s="49">
        <v>192654</v>
      </c>
      <c r="AD6" s="41" t="s">
        <v>99</v>
      </c>
      <c r="AE6" s="41"/>
      <c r="AF6" s="49">
        <v>192654</v>
      </c>
      <c r="AG6" s="41" t="s">
        <v>48</v>
      </c>
      <c r="AH6" s="41" t="s">
        <v>100</v>
      </c>
      <c r="AI6" s="41" t="s">
        <v>101</v>
      </c>
      <c r="AJ6" s="41" t="s">
        <v>97</v>
      </c>
      <c r="AK6" s="41" t="s">
        <v>102</v>
      </c>
      <c r="AL6" s="41"/>
      <c r="AM6" s="47">
        <v>0</v>
      </c>
      <c r="AN6" s="45">
        <v>192654</v>
      </c>
      <c r="AO6" s="47">
        <v>0</v>
      </c>
      <c r="AP6" s="47">
        <v>0</v>
      </c>
      <c r="AQ6" s="47">
        <v>0</v>
      </c>
      <c r="AR6" s="47">
        <v>0</v>
      </c>
      <c r="AS6" s="47">
        <v>0</v>
      </c>
      <c r="AT6" s="47">
        <v>0</v>
      </c>
      <c r="AU6" s="47">
        <v>0</v>
      </c>
      <c r="AV6" s="47">
        <v>0</v>
      </c>
      <c r="AW6" s="47">
        <v>0</v>
      </c>
      <c r="AX6" s="41"/>
      <c r="AY6" s="41"/>
      <c r="AZ6" s="41"/>
      <c r="BA6" s="47">
        <v>0</v>
      </c>
    </row>
    <row r="7" spans="1:53" s="48" customFormat="1" ht="10" hidden="1" x14ac:dyDescent="0.2">
      <c r="A7" s="41">
        <v>813010996</v>
      </c>
      <c r="B7" s="42" t="s">
        <v>71</v>
      </c>
      <c r="C7" s="41" t="s">
        <v>113</v>
      </c>
      <c r="D7" s="41">
        <v>1040287</v>
      </c>
      <c r="E7" s="43" t="str">
        <f t="shared" si="3"/>
        <v>HSJO1040287</v>
      </c>
      <c r="F7" s="41" t="s">
        <v>84</v>
      </c>
      <c r="G7" s="44">
        <v>45315</v>
      </c>
      <c r="H7" s="44">
        <v>45322</v>
      </c>
      <c r="I7" s="45">
        <v>219730</v>
      </c>
      <c r="J7" s="45">
        <v>219730</v>
      </c>
      <c r="K7" s="45" t="s">
        <v>19</v>
      </c>
      <c r="L7" s="45" t="s">
        <v>13</v>
      </c>
      <c r="M7" s="45" t="s">
        <v>12</v>
      </c>
      <c r="N7" s="45" t="s">
        <v>24</v>
      </c>
      <c r="O7" s="41" t="s">
        <v>106</v>
      </c>
      <c r="P7" s="41" t="s">
        <v>111</v>
      </c>
      <c r="Q7" s="41">
        <v>0</v>
      </c>
      <c r="R7" s="41"/>
      <c r="S7" s="41" t="s">
        <v>90</v>
      </c>
      <c r="T7" s="44">
        <v>45315</v>
      </c>
      <c r="U7" s="44">
        <v>45352</v>
      </c>
      <c r="V7" s="44"/>
      <c r="W7" s="44">
        <v>45372</v>
      </c>
      <c r="X7" s="46">
        <v>375</v>
      </c>
      <c r="Y7" s="46" t="s">
        <v>109</v>
      </c>
      <c r="Z7" s="49">
        <v>219730</v>
      </c>
      <c r="AA7" s="49">
        <v>219730</v>
      </c>
      <c r="AB7" s="41">
        <v>0</v>
      </c>
      <c r="AC7" s="49">
        <v>219730</v>
      </c>
      <c r="AD7" s="41" t="s">
        <v>100</v>
      </c>
      <c r="AE7" s="41"/>
      <c r="AF7" s="49">
        <v>219730</v>
      </c>
      <c r="AG7" s="41" t="s">
        <v>48</v>
      </c>
      <c r="AH7" s="41" t="s">
        <v>100</v>
      </c>
      <c r="AI7" s="41" t="s">
        <v>101</v>
      </c>
      <c r="AJ7" s="41" t="s">
        <v>97</v>
      </c>
      <c r="AK7" s="41" t="s">
        <v>102</v>
      </c>
      <c r="AL7" s="41"/>
      <c r="AM7" s="47">
        <v>0</v>
      </c>
      <c r="AN7" s="45">
        <v>219730</v>
      </c>
      <c r="AO7" s="47">
        <v>0</v>
      </c>
      <c r="AP7" s="47">
        <v>0</v>
      </c>
      <c r="AQ7" s="47">
        <v>0</v>
      </c>
      <c r="AR7" s="47">
        <v>0</v>
      </c>
      <c r="AS7" s="47">
        <v>0</v>
      </c>
      <c r="AT7" s="47">
        <v>0</v>
      </c>
      <c r="AU7" s="47">
        <v>0</v>
      </c>
      <c r="AV7" s="47">
        <v>0</v>
      </c>
      <c r="AW7" s="47">
        <v>0</v>
      </c>
      <c r="AX7" s="41"/>
      <c r="AY7" s="41"/>
      <c r="AZ7" s="41"/>
      <c r="BA7" s="47">
        <v>0</v>
      </c>
    </row>
    <row r="8" spans="1:53" s="48" customFormat="1" ht="10" hidden="1" x14ac:dyDescent="0.2">
      <c r="A8" s="41">
        <v>813010996</v>
      </c>
      <c r="B8" s="42" t="s">
        <v>71</v>
      </c>
      <c r="C8" s="41" t="s">
        <v>113</v>
      </c>
      <c r="D8" s="41">
        <v>1072437</v>
      </c>
      <c r="E8" s="43" t="str">
        <f t="shared" si="3"/>
        <v>HSJO1072437</v>
      </c>
      <c r="F8" s="41" t="s">
        <v>86</v>
      </c>
      <c r="G8" s="44">
        <v>45586</v>
      </c>
      <c r="H8" s="44">
        <v>45626</v>
      </c>
      <c r="I8" s="45">
        <v>1422672</v>
      </c>
      <c r="J8" s="45">
        <v>1422672</v>
      </c>
      <c r="K8" s="45" t="s">
        <v>17</v>
      </c>
      <c r="L8" s="45" t="s">
        <v>13</v>
      </c>
      <c r="M8" s="45" t="s">
        <v>12</v>
      </c>
      <c r="N8" s="45" t="s">
        <v>24</v>
      </c>
      <c r="O8" s="41" t="s">
        <v>108</v>
      </c>
      <c r="P8" s="41" t="s">
        <v>111</v>
      </c>
      <c r="Q8" s="41">
        <v>0</v>
      </c>
      <c r="R8" s="41"/>
      <c r="S8" s="41" t="s">
        <v>90</v>
      </c>
      <c r="T8" s="44">
        <v>45586</v>
      </c>
      <c r="U8" s="44">
        <v>45630</v>
      </c>
      <c r="V8" s="44"/>
      <c r="W8" s="44">
        <v>45656</v>
      </c>
      <c r="X8" s="46">
        <v>91</v>
      </c>
      <c r="Y8" s="46" t="s">
        <v>110</v>
      </c>
      <c r="Z8" s="49">
        <v>1422672</v>
      </c>
      <c r="AA8" s="49">
        <v>1422672</v>
      </c>
      <c r="AB8" s="41">
        <v>0</v>
      </c>
      <c r="AC8" s="49">
        <v>1422672</v>
      </c>
      <c r="AD8" s="41" t="s">
        <v>103</v>
      </c>
      <c r="AE8" s="41"/>
      <c r="AF8" s="49">
        <v>1422672</v>
      </c>
      <c r="AG8" s="41" t="s">
        <v>48</v>
      </c>
      <c r="AH8" s="41" t="s">
        <v>104</v>
      </c>
      <c r="AI8" s="41" t="s">
        <v>101</v>
      </c>
      <c r="AJ8" s="41" t="s">
        <v>105</v>
      </c>
      <c r="AK8" s="41" t="s">
        <v>102</v>
      </c>
      <c r="AL8" s="41"/>
      <c r="AM8" s="47">
        <v>0</v>
      </c>
      <c r="AN8" s="45">
        <v>1422672</v>
      </c>
      <c r="AO8" s="47">
        <v>0</v>
      </c>
      <c r="AP8" s="47">
        <v>0</v>
      </c>
      <c r="AQ8" s="47">
        <v>0</v>
      </c>
      <c r="AR8" s="47">
        <v>0</v>
      </c>
      <c r="AS8" s="47">
        <v>0</v>
      </c>
      <c r="AT8" s="47">
        <v>0</v>
      </c>
      <c r="AU8" s="47">
        <v>0</v>
      </c>
      <c r="AV8" s="47">
        <v>0</v>
      </c>
      <c r="AW8" s="47">
        <v>0</v>
      </c>
      <c r="AX8" s="41"/>
      <c r="AY8" s="41"/>
      <c r="AZ8" s="41"/>
      <c r="BA8" s="47">
        <v>0</v>
      </c>
    </row>
    <row r="9" spans="1:53" s="48" customFormat="1" ht="10" hidden="1" x14ac:dyDescent="0.2">
      <c r="A9" s="41">
        <v>813010996</v>
      </c>
      <c r="B9" s="42" t="s">
        <v>71</v>
      </c>
      <c r="C9" s="41" t="s">
        <v>113</v>
      </c>
      <c r="D9" s="41">
        <v>684419</v>
      </c>
      <c r="E9" s="43" t="str">
        <f t="shared" si="3"/>
        <v>HSJO684419</v>
      </c>
      <c r="F9" s="41" t="s">
        <v>80</v>
      </c>
      <c r="G9" s="44">
        <v>44940</v>
      </c>
      <c r="H9" s="44">
        <v>44957</v>
      </c>
      <c r="I9" s="45">
        <v>252864</v>
      </c>
      <c r="J9" s="45">
        <v>252864</v>
      </c>
      <c r="K9" s="45" t="s">
        <v>19</v>
      </c>
      <c r="L9" s="45" t="s">
        <v>13</v>
      </c>
      <c r="M9" s="45" t="s">
        <v>12</v>
      </c>
      <c r="N9" s="45" t="s">
        <v>24</v>
      </c>
      <c r="O9" s="41" t="s">
        <v>107</v>
      </c>
      <c r="P9" s="41" t="s">
        <v>73</v>
      </c>
      <c r="Q9" s="41">
        <v>0</v>
      </c>
      <c r="R9" s="41"/>
      <c r="S9" s="41" t="s">
        <v>96</v>
      </c>
      <c r="T9" s="44">
        <v>44940</v>
      </c>
      <c r="U9" s="44"/>
      <c r="V9" s="44"/>
      <c r="W9" s="44"/>
      <c r="X9" s="46" t="s">
        <v>74</v>
      </c>
      <c r="Y9" s="46" t="s">
        <v>74</v>
      </c>
      <c r="Z9" s="49">
        <v>252864</v>
      </c>
      <c r="AA9" s="49">
        <v>252864</v>
      </c>
      <c r="AB9" s="41">
        <v>0</v>
      </c>
      <c r="AC9" s="41">
        <v>0</v>
      </c>
      <c r="AD9" s="41"/>
      <c r="AE9" s="41"/>
      <c r="AF9" s="41">
        <v>0</v>
      </c>
      <c r="AG9" s="41"/>
      <c r="AH9" s="41"/>
      <c r="AI9" s="41"/>
      <c r="AJ9" s="41" t="s">
        <v>97</v>
      </c>
      <c r="AK9" s="41"/>
      <c r="AL9" s="41"/>
      <c r="AM9" s="47">
        <v>0</v>
      </c>
      <c r="AN9" s="47">
        <v>0</v>
      </c>
      <c r="AO9" s="45">
        <v>252864</v>
      </c>
      <c r="AP9" s="47">
        <v>0</v>
      </c>
      <c r="AQ9" s="47">
        <v>0</v>
      </c>
      <c r="AR9" s="47">
        <v>0</v>
      </c>
      <c r="AS9" s="47">
        <v>0</v>
      </c>
      <c r="AT9" s="47">
        <v>0</v>
      </c>
      <c r="AU9" s="47">
        <v>0</v>
      </c>
      <c r="AV9" s="47">
        <v>0</v>
      </c>
      <c r="AW9" s="47">
        <v>0</v>
      </c>
      <c r="AX9" s="41"/>
      <c r="AY9" s="41"/>
      <c r="AZ9" s="41"/>
      <c r="BA9" s="47">
        <v>0</v>
      </c>
    </row>
    <row r="10" spans="1:53" s="48" customFormat="1" ht="10" hidden="1" x14ac:dyDescent="0.2">
      <c r="A10" s="41">
        <v>813010996</v>
      </c>
      <c r="B10" s="42" t="s">
        <v>71</v>
      </c>
      <c r="C10" s="41" t="s">
        <v>113</v>
      </c>
      <c r="D10" s="41">
        <v>686607</v>
      </c>
      <c r="E10" s="43" t="str">
        <f t="shared" si="3"/>
        <v>HSJO686607</v>
      </c>
      <c r="F10" s="41" t="s">
        <v>81</v>
      </c>
      <c r="G10" s="44">
        <v>44953</v>
      </c>
      <c r="H10" s="44">
        <v>44957</v>
      </c>
      <c r="I10" s="45">
        <v>882139</v>
      </c>
      <c r="J10" s="45">
        <v>882139</v>
      </c>
      <c r="K10" s="45" t="s">
        <v>19</v>
      </c>
      <c r="L10" s="45" t="s">
        <v>13</v>
      </c>
      <c r="M10" s="45" t="s">
        <v>12</v>
      </c>
      <c r="N10" s="45" t="s">
        <v>25</v>
      </c>
      <c r="O10" s="41" t="s">
        <v>107</v>
      </c>
      <c r="P10" s="41" t="s">
        <v>73</v>
      </c>
      <c r="Q10" s="41">
        <v>0</v>
      </c>
      <c r="R10" s="41"/>
      <c r="S10" s="41" t="s">
        <v>96</v>
      </c>
      <c r="T10" s="44">
        <v>44953</v>
      </c>
      <c r="U10" s="44"/>
      <c r="V10" s="44"/>
      <c r="W10" s="44"/>
      <c r="X10" s="46" t="s">
        <v>74</v>
      </c>
      <c r="Y10" s="46" t="s">
        <v>74</v>
      </c>
      <c r="Z10" s="49">
        <v>882139</v>
      </c>
      <c r="AA10" s="49">
        <v>882139</v>
      </c>
      <c r="AB10" s="41">
        <v>0</v>
      </c>
      <c r="AC10" s="41">
        <v>0</v>
      </c>
      <c r="AD10" s="41"/>
      <c r="AE10" s="41"/>
      <c r="AF10" s="41">
        <v>0</v>
      </c>
      <c r="AG10" s="41"/>
      <c r="AH10" s="41"/>
      <c r="AI10" s="41"/>
      <c r="AJ10" s="41" t="s">
        <v>97</v>
      </c>
      <c r="AK10" s="41"/>
      <c r="AL10" s="41"/>
      <c r="AM10" s="47">
        <v>0</v>
      </c>
      <c r="AN10" s="47">
        <v>0</v>
      </c>
      <c r="AO10" s="45">
        <v>882139</v>
      </c>
      <c r="AP10" s="47">
        <v>0</v>
      </c>
      <c r="AQ10" s="47">
        <v>0</v>
      </c>
      <c r="AR10" s="47">
        <v>0</v>
      </c>
      <c r="AS10" s="47">
        <v>0</v>
      </c>
      <c r="AT10" s="47">
        <v>0</v>
      </c>
      <c r="AU10" s="47">
        <v>0</v>
      </c>
      <c r="AV10" s="47">
        <v>0</v>
      </c>
      <c r="AW10" s="47">
        <v>0</v>
      </c>
      <c r="AX10" s="41"/>
      <c r="AY10" s="41"/>
      <c r="AZ10" s="41"/>
      <c r="BA10" s="47">
        <v>0</v>
      </c>
    </row>
    <row r="11" spans="1:53" s="48" customFormat="1" ht="10" hidden="1" x14ac:dyDescent="0.2">
      <c r="A11" s="41">
        <v>813010996</v>
      </c>
      <c r="B11" s="42" t="s">
        <v>71</v>
      </c>
      <c r="C11" s="41" t="s">
        <v>113</v>
      </c>
      <c r="D11" s="41">
        <v>735999</v>
      </c>
      <c r="E11" s="43" t="str">
        <f t="shared" si="3"/>
        <v>HSJO735999</v>
      </c>
      <c r="F11" s="41" t="s">
        <v>82</v>
      </c>
      <c r="G11" s="44">
        <v>45179</v>
      </c>
      <c r="H11" s="44">
        <v>45199</v>
      </c>
      <c r="I11" s="45">
        <v>229683</v>
      </c>
      <c r="J11" s="45">
        <v>229683</v>
      </c>
      <c r="K11" s="45" t="s">
        <v>17</v>
      </c>
      <c r="L11" s="45" t="s">
        <v>13</v>
      </c>
      <c r="M11" s="45" t="s">
        <v>12</v>
      </c>
      <c r="N11" s="45" t="s">
        <v>24</v>
      </c>
      <c r="O11" s="41" t="s">
        <v>107</v>
      </c>
      <c r="P11" s="41" t="s">
        <v>73</v>
      </c>
      <c r="Q11" s="41">
        <v>0</v>
      </c>
      <c r="R11" s="41"/>
      <c r="S11" s="41" t="s">
        <v>96</v>
      </c>
      <c r="T11" s="44">
        <v>45179</v>
      </c>
      <c r="U11" s="44"/>
      <c r="V11" s="44"/>
      <c r="W11" s="44"/>
      <c r="X11" s="46" t="s">
        <v>74</v>
      </c>
      <c r="Y11" s="46" t="s">
        <v>74</v>
      </c>
      <c r="Z11" s="49">
        <v>229683</v>
      </c>
      <c r="AA11" s="49">
        <v>229683</v>
      </c>
      <c r="AB11" s="41">
        <v>0</v>
      </c>
      <c r="AC11" s="41">
        <v>0</v>
      </c>
      <c r="AD11" s="41"/>
      <c r="AE11" s="41"/>
      <c r="AF11" s="41">
        <v>0</v>
      </c>
      <c r="AG11" s="41"/>
      <c r="AH11" s="41"/>
      <c r="AI11" s="41"/>
      <c r="AJ11" s="41" t="s">
        <v>97</v>
      </c>
      <c r="AK11" s="41"/>
      <c r="AL11" s="41"/>
      <c r="AM11" s="47">
        <v>0</v>
      </c>
      <c r="AN11" s="47">
        <v>0</v>
      </c>
      <c r="AO11" s="45">
        <v>229683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7">
        <v>0</v>
      </c>
      <c r="AV11" s="47">
        <v>0</v>
      </c>
      <c r="AW11" s="47">
        <v>0</v>
      </c>
      <c r="AX11" s="41"/>
      <c r="AY11" s="41"/>
      <c r="AZ11" s="41"/>
      <c r="BA11" s="47">
        <v>0</v>
      </c>
    </row>
    <row r="12" spans="1:53" s="48" customFormat="1" ht="10" hidden="1" x14ac:dyDescent="0.2">
      <c r="A12" s="41">
        <v>813010996</v>
      </c>
      <c r="B12" s="42" t="s">
        <v>71</v>
      </c>
      <c r="C12" s="41" t="s">
        <v>113</v>
      </c>
      <c r="D12" s="41">
        <v>541097</v>
      </c>
      <c r="E12" s="43" t="str">
        <f t="shared" si="3"/>
        <v>HSJO541097</v>
      </c>
      <c r="F12" s="41" t="s">
        <v>77</v>
      </c>
      <c r="G12" s="44">
        <v>44568</v>
      </c>
      <c r="H12" s="44">
        <v>44592</v>
      </c>
      <c r="I12" s="45">
        <v>508595</v>
      </c>
      <c r="J12" s="45">
        <v>508595</v>
      </c>
      <c r="K12" s="45" t="s">
        <v>19</v>
      </c>
      <c r="L12" s="45" t="s">
        <v>13</v>
      </c>
      <c r="M12" s="45" t="s">
        <v>12</v>
      </c>
      <c r="N12" s="45" t="s">
        <v>25</v>
      </c>
      <c r="O12" s="41" t="s">
        <v>107</v>
      </c>
      <c r="P12" s="41" t="s">
        <v>73</v>
      </c>
      <c r="Q12" s="41">
        <v>0</v>
      </c>
      <c r="R12" s="41"/>
      <c r="S12" s="41"/>
      <c r="T12" s="44"/>
      <c r="U12" s="44"/>
      <c r="V12" s="44"/>
      <c r="W12" s="44"/>
      <c r="X12" s="46" t="s">
        <v>74</v>
      </c>
      <c r="Y12" s="46" t="s">
        <v>74</v>
      </c>
      <c r="Z12" s="41">
        <v>0</v>
      </c>
      <c r="AA12" s="41">
        <v>0</v>
      </c>
      <c r="AB12" s="41">
        <v>0</v>
      </c>
      <c r="AC12" s="41">
        <v>0</v>
      </c>
      <c r="AD12" s="41"/>
      <c r="AE12" s="41"/>
      <c r="AF12" s="41">
        <v>0</v>
      </c>
      <c r="AG12" s="41"/>
      <c r="AH12" s="41"/>
      <c r="AI12" s="41"/>
      <c r="AJ12" s="41"/>
      <c r="AK12" s="41"/>
      <c r="AL12" s="41"/>
      <c r="AM12" s="47">
        <v>0</v>
      </c>
      <c r="AN12" s="47">
        <v>0</v>
      </c>
      <c r="AO12" s="45">
        <v>508595</v>
      </c>
      <c r="AP12" s="47">
        <v>0</v>
      </c>
      <c r="AQ12" s="47">
        <v>0</v>
      </c>
      <c r="AR12" s="47">
        <v>0</v>
      </c>
      <c r="AS12" s="47">
        <v>0</v>
      </c>
      <c r="AT12" s="47">
        <v>0</v>
      </c>
      <c r="AU12" s="47">
        <v>0</v>
      </c>
      <c r="AV12" s="47">
        <v>0</v>
      </c>
      <c r="AW12" s="47">
        <v>0</v>
      </c>
      <c r="AX12" s="41"/>
      <c r="AY12" s="41"/>
      <c r="AZ12" s="41"/>
      <c r="BA12" s="47">
        <v>0</v>
      </c>
    </row>
    <row r="13" spans="1:53" s="48" customFormat="1" ht="10" hidden="1" x14ac:dyDescent="0.2">
      <c r="A13" s="41">
        <v>813010996</v>
      </c>
      <c r="B13" s="42" t="s">
        <v>71</v>
      </c>
      <c r="C13" s="41" t="s">
        <v>113</v>
      </c>
      <c r="D13" s="41">
        <v>545947</v>
      </c>
      <c r="E13" s="43" t="str">
        <f t="shared" si="3"/>
        <v>HSJO545947</v>
      </c>
      <c r="F13" s="41" t="s">
        <v>78</v>
      </c>
      <c r="G13" s="44">
        <v>44579</v>
      </c>
      <c r="H13" s="44">
        <v>44592</v>
      </c>
      <c r="I13" s="45">
        <v>444617</v>
      </c>
      <c r="J13" s="45">
        <v>444617</v>
      </c>
      <c r="K13" s="45" t="s">
        <v>19</v>
      </c>
      <c r="L13" s="45" t="s">
        <v>13</v>
      </c>
      <c r="M13" s="45" t="s">
        <v>12</v>
      </c>
      <c r="N13" s="45" t="s">
        <v>24</v>
      </c>
      <c r="O13" s="41" t="s">
        <v>107</v>
      </c>
      <c r="P13" s="41" t="s">
        <v>73</v>
      </c>
      <c r="Q13" s="41">
        <v>0</v>
      </c>
      <c r="R13" s="41"/>
      <c r="S13" s="41"/>
      <c r="T13" s="44"/>
      <c r="U13" s="44"/>
      <c r="V13" s="44"/>
      <c r="W13" s="44"/>
      <c r="X13" s="46" t="s">
        <v>74</v>
      </c>
      <c r="Y13" s="46" t="s">
        <v>74</v>
      </c>
      <c r="Z13" s="41">
        <v>0</v>
      </c>
      <c r="AA13" s="41">
        <v>0</v>
      </c>
      <c r="AB13" s="41">
        <v>0</v>
      </c>
      <c r="AC13" s="41">
        <v>0</v>
      </c>
      <c r="AD13" s="41"/>
      <c r="AE13" s="41"/>
      <c r="AF13" s="41">
        <v>0</v>
      </c>
      <c r="AG13" s="41"/>
      <c r="AH13" s="41"/>
      <c r="AI13" s="41"/>
      <c r="AJ13" s="41"/>
      <c r="AK13" s="41"/>
      <c r="AL13" s="41"/>
      <c r="AM13" s="47">
        <v>0</v>
      </c>
      <c r="AN13" s="47">
        <v>0</v>
      </c>
      <c r="AO13" s="45">
        <v>444617</v>
      </c>
      <c r="AP13" s="47">
        <v>0</v>
      </c>
      <c r="AQ13" s="47">
        <v>0</v>
      </c>
      <c r="AR13" s="47">
        <v>0</v>
      </c>
      <c r="AS13" s="47">
        <v>0</v>
      </c>
      <c r="AT13" s="47">
        <v>0</v>
      </c>
      <c r="AU13" s="47">
        <v>0</v>
      </c>
      <c r="AV13" s="47">
        <v>0</v>
      </c>
      <c r="AW13" s="47">
        <v>0</v>
      </c>
      <c r="AX13" s="41"/>
      <c r="AY13" s="41"/>
      <c r="AZ13" s="41"/>
      <c r="BA13" s="47">
        <v>0</v>
      </c>
    </row>
    <row r="14" spans="1:53" s="48" customFormat="1" ht="10" hidden="1" x14ac:dyDescent="0.2">
      <c r="A14" s="41">
        <v>813010996</v>
      </c>
      <c r="B14" s="42" t="s">
        <v>71</v>
      </c>
      <c r="C14" s="41" t="s">
        <v>113</v>
      </c>
      <c r="D14" s="41">
        <v>561657</v>
      </c>
      <c r="E14" s="43" t="str">
        <f t="shared" si="3"/>
        <v>HSJO561657</v>
      </c>
      <c r="F14" s="41" t="s">
        <v>79</v>
      </c>
      <c r="G14" s="44">
        <v>44608</v>
      </c>
      <c r="H14" s="44">
        <v>44620</v>
      </c>
      <c r="I14" s="45">
        <v>175904</v>
      </c>
      <c r="J14" s="45">
        <v>175904</v>
      </c>
      <c r="K14" s="45" t="s">
        <v>17</v>
      </c>
      <c r="L14" s="45" t="s">
        <v>13</v>
      </c>
      <c r="M14" s="45" t="s">
        <v>12</v>
      </c>
      <c r="N14" s="45" t="s">
        <v>25</v>
      </c>
      <c r="O14" s="41" t="s">
        <v>107</v>
      </c>
      <c r="P14" s="41" t="s">
        <v>73</v>
      </c>
      <c r="Q14" s="41">
        <v>0</v>
      </c>
      <c r="R14" s="41"/>
      <c r="S14" s="41"/>
      <c r="T14" s="44"/>
      <c r="U14" s="44"/>
      <c r="V14" s="44"/>
      <c r="W14" s="44"/>
      <c r="X14" s="46" t="s">
        <v>74</v>
      </c>
      <c r="Y14" s="46" t="s">
        <v>74</v>
      </c>
      <c r="Z14" s="41">
        <v>0</v>
      </c>
      <c r="AA14" s="41">
        <v>0</v>
      </c>
      <c r="AB14" s="41">
        <v>0</v>
      </c>
      <c r="AC14" s="41">
        <v>0</v>
      </c>
      <c r="AD14" s="41"/>
      <c r="AE14" s="41"/>
      <c r="AF14" s="41">
        <v>0</v>
      </c>
      <c r="AG14" s="41"/>
      <c r="AH14" s="41"/>
      <c r="AI14" s="41"/>
      <c r="AJ14" s="41"/>
      <c r="AK14" s="41"/>
      <c r="AL14" s="41"/>
      <c r="AM14" s="47">
        <v>0</v>
      </c>
      <c r="AN14" s="47">
        <v>0</v>
      </c>
      <c r="AO14" s="45">
        <v>175904</v>
      </c>
      <c r="AP14" s="47">
        <v>0</v>
      </c>
      <c r="AQ14" s="47">
        <v>0</v>
      </c>
      <c r="AR14" s="47">
        <v>0</v>
      </c>
      <c r="AS14" s="47">
        <v>0</v>
      </c>
      <c r="AT14" s="47">
        <v>0</v>
      </c>
      <c r="AU14" s="47">
        <v>0</v>
      </c>
      <c r="AV14" s="47">
        <v>0</v>
      </c>
      <c r="AW14" s="47">
        <v>0</v>
      </c>
      <c r="AX14" s="41"/>
      <c r="AY14" s="41"/>
      <c r="AZ14" s="41"/>
      <c r="BA14" s="47">
        <v>0</v>
      </c>
    </row>
    <row r="15" spans="1:53" s="48" customFormat="1" ht="10" hidden="1" x14ac:dyDescent="0.2">
      <c r="A15" s="41">
        <v>813010996</v>
      </c>
      <c r="B15" s="42" t="s">
        <v>71</v>
      </c>
      <c r="C15" s="41" t="s">
        <v>113</v>
      </c>
      <c r="D15" s="41">
        <v>1046870</v>
      </c>
      <c r="E15" s="43" t="str">
        <f t="shared" si="3"/>
        <v>HSJO1046870</v>
      </c>
      <c r="F15" s="41" t="s">
        <v>85</v>
      </c>
      <c r="G15" s="44">
        <v>45368</v>
      </c>
      <c r="H15" s="44">
        <v>45382</v>
      </c>
      <c r="I15" s="45">
        <v>589254</v>
      </c>
      <c r="J15" s="45">
        <v>589254</v>
      </c>
      <c r="K15" s="45" t="s">
        <v>17</v>
      </c>
      <c r="L15" s="45" t="s">
        <v>13</v>
      </c>
      <c r="M15" s="45" t="s">
        <v>12</v>
      </c>
      <c r="N15" s="45" t="s">
        <v>25</v>
      </c>
      <c r="O15" s="41" t="s">
        <v>107</v>
      </c>
      <c r="P15" s="41" t="s">
        <v>73</v>
      </c>
      <c r="Q15" s="41">
        <v>0</v>
      </c>
      <c r="R15" s="41"/>
      <c r="S15" s="41"/>
      <c r="T15" s="44"/>
      <c r="U15" s="44"/>
      <c r="V15" s="44"/>
      <c r="W15" s="44"/>
      <c r="X15" s="46" t="s">
        <v>74</v>
      </c>
      <c r="Y15" s="46" t="s">
        <v>74</v>
      </c>
      <c r="Z15" s="41">
        <v>0</v>
      </c>
      <c r="AA15" s="41">
        <v>0</v>
      </c>
      <c r="AB15" s="41">
        <v>0</v>
      </c>
      <c r="AC15" s="41">
        <v>0</v>
      </c>
      <c r="AD15" s="41"/>
      <c r="AE15" s="41"/>
      <c r="AF15" s="41">
        <v>0</v>
      </c>
      <c r="AG15" s="41"/>
      <c r="AH15" s="41"/>
      <c r="AI15" s="41"/>
      <c r="AJ15" s="41"/>
      <c r="AK15" s="41"/>
      <c r="AL15" s="41"/>
      <c r="AM15" s="47">
        <v>0</v>
      </c>
      <c r="AN15" s="47">
        <v>0</v>
      </c>
      <c r="AO15" s="45">
        <v>589254</v>
      </c>
      <c r="AP15" s="47">
        <v>0</v>
      </c>
      <c r="AQ15" s="47">
        <v>0</v>
      </c>
      <c r="AR15" s="47">
        <v>0</v>
      </c>
      <c r="AS15" s="47">
        <v>0</v>
      </c>
      <c r="AT15" s="47">
        <v>0</v>
      </c>
      <c r="AU15" s="47">
        <v>0</v>
      </c>
      <c r="AV15" s="47">
        <v>0</v>
      </c>
      <c r="AW15" s="47">
        <v>0</v>
      </c>
      <c r="AX15" s="41"/>
      <c r="AY15" s="41"/>
      <c r="AZ15" s="41"/>
      <c r="BA15" s="47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15" name="Rango1_4"/>
  </protectedRanges>
  <autoFilter ref="A2:BF15" xr:uid="{4A01762F-1FE7-4A78-B018-BB31E64FE75E}">
    <filterColumn colId="15">
      <filters>
        <filter val="Factura Aceptada IPS"/>
      </filters>
    </filterColumn>
  </autoFilter>
  <conditionalFormatting sqref="D3:D6">
    <cfRule type="duplicateValues" dxfId="7" priority="1" stopIfTrue="1"/>
    <cfRule type="duplicateValues" dxfId="6" priority="2" stopIfTrue="1"/>
    <cfRule type="duplicateValues" dxfId="5" priority="3"/>
  </conditionalFormatting>
  <conditionalFormatting sqref="D7">
    <cfRule type="duplicateValues" dxfId="4" priority="4" stopIfTrue="1"/>
    <cfRule type="duplicateValues" dxfId="3" priority="5" stopIfTrue="1"/>
    <cfRule type="duplicateValues" dxfId="2" priority="6"/>
  </conditionalFormatting>
  <conditionalFormatting sqref="E1">
    <cfRule type="duplicateValues" dxfId="1" priority="12"/>
  </conditionalFormatting>
  <conditionalFormatting sqref="E2">
    <cfRule type="duplicateValues" dxfId="0" priority="13"/>
  </conditionalFormatting>
  <dataValidations count="1">
    <dataValidation type="whole" operator="greaterThan" allowBlank="1" showInputMessage="1" showErrorMessage="1" errorTitle="DATO ERRADO" error="El valor debe ser diferente de cero" sqref="I3:J15 AP3:AP4 AN5:AN8 AO9:AO15" xr:uid="{8125D93A-9F90-4B77-BDB0-CD66C2162D98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F0F38-F43F-4083-9059-E056D15362E1}">
  <dimension ref="B1:J42"/>
  <sheetViews>
    <sheetView showGridLines="0" tabSelected="1" topLeftCell="A21" zoomScaleNormal="100" workbookViewId="0">
      <selection activeCell="F31" sqref="F31"/>
    </sheetView>
  </sheetViews>
  <sheetFormatPr baseColWidth="10" defaultColWidth="10.90625" defaultRowHeight="12.5" x14ac:dyDescent="0.25"/>
  <cols>
    <col min="1" max="1" width="1" style="50" customWidth="1"/>
    <col min="2" max="2" width="10.90625" style="50"/>
    <col min="3" max="3" width="17.54296875" style="50" customWidth="1"/>
    <col min="4" max="4" width="11.54296875" style="50" customWidth="1"/>
    <col min="5" max="8" width="10.90625" style="50"/>
    <col min="9" max="9" width="22.54296875" style="50" customWidth="1"/>
    <col min="10" max="10" width="14" style="50" customWidth="1"/>
    <col min="11" max="11" width="1.81640625" style="50" customWidth="1"/>
    <col min="12" max="16384" width="10.90625" style="50"/>
  </cols>
  <sheetData>
    <row r="1" spans="2:10" ht="6" customHeight="1" thickBot="1" x14ac:dyDescent="0.3"/>
    <row r="2" spans="2:10" ht="19.5" customHeight="1" x14ac:dyDescent="0.25">
      <c r="B2" s="51"/>
      <c r="C2" s="52"/>
      <c r="D2" s="100" t="s">
        <v>114</v>
      </c>
      <c r="E2" s="101"/>
      <c r="F2" s="101"/>
      <c r="G2" s="101"/>
      <c r="H2" s="101"/>
      <c r="I2" s="102"/>
      <c r="J2" s="106" t="s">
        <v>115</v>
      </c>
    </row>
    <row r="3" spans="2:10" ht="15.75" customHeight="1" thickBot="1" x14ac:dyDescent="0.3">
      <c r="B3" s="53"/>
      <c r="C3" s="54"/>
      <c r="D3" s="103"/>
      <c r="E3" s="104"/>
      <c r="F3" s="104"/>
      <c r="G3" s="104"/>
      <c r="H3" s="104"/>
      <c r="I3" s="105"/>
      <c r="J3" s="107"/>
    </row>
    <row r="4" spans="2:10" ht="13" x14ac:dyDescent="0.25">
      <c r="B4" s="53"/>
      <c r="C4" s="54"/>
      <c r="D4" s="55"/>
      <c r="E4" s="56"/>
      <c r="F4" s="56"/>
      <c r="G4" s="56"/>
      <c r="H4" s="56"/>
      <c r="I4" s="57"/>
      <c r="J4" s="58"/>
    </row>
    <row r="5" spans="2:10" ht="13" x14ac:dyDescent="0.25">
      <c r="B5" s="53"/>
      <c r="C5" s="54"/>
      <c r="D5" s="59" t="s">
        <v>116</v>
      </c>
      <c r="E5" s="60"/>
      <c r="F5" s="60"/>
      <c r="G5" s="60"/>
      <c r="H5" s="60"/>
      <c r="I5" s="61"/>
      <c r="J5" s="61" t="s">
        <v>117</v>
      </c>
    </row>
    <row r="6" spans="2:10" ht="13.5" thickBot="1" x14ac:dyDescent="0.3">
      <c r="B6" s="62"/>
      <c r="C6" s="63"/>
      <c r="D6" s="64"/>
      <c r="E6" s="65"/>
      <c r="F6" s="65"/>
      <c r="G6" s="65"/>
      <c r="H6" s="65"/>
      <c r="I6" s="66"/>
      <c r="J6" s="67"/>
    </row>
    <row r="7" spans="2:10" x14ac:dyDescent="0.25">
      <c r="B7" s="68"/>
      <c r="J7" s="69"/>
    </row>
    <row r="8" spans="2:10" x14ac:dyDescent="0.25">
      <c r="B8" s="68"/>
      <c r="J8" s="69"/>
    </row>
    <row r="9" spans="2:10" x14ac:dyDescent="0.25">
      <c r="B9" s="68"/>
      <c r="C9" s="50" t="str">
        <f ca="1">+CONCATENATE("Santiago de Cali, ",TEXT(TODAY(),"MMMM DD YYYY"))</f>
        <v>Santiago de Cali, abril 24 2025</v>
      </c>
      <c r="J9" s="69"/>
    </row>
    <row r="10" spans="2:10" ht="13" x14ac:dyDescent="0.3">
      <c r="B10" s="68"/>
      <c r="C10" s="70"/>
      <c r="E10" s="71"/>
      <c r="H10" s="72"/>
      <c r="J10" s="69"/>
    </row>
    <row r="11" spans="2:10" x14ac:dyDescent="0.25">
      <c r="B11" s="68"/>
      <c r="J11" s="69"/>
    </row>
    <row r="12" spans="2:10" ht="13" x14ac:dyDescent="0.3">
      <c r="B12" s="68"/>
      <c r="C12" s="70" t="s">
        <v>145</v>
      </c>
      <c r="J12" s="69"/>
    </row>
    <row r="13" spans="2:10" ht="13" x14ac:dyDescent="0.3">
      <c r="B13" s="68"/>
      <c r="C13" s="70" t="s">
        <v>146</v>
      </c>
      <c r="J13" s="69"/>
    </row>
    <row r="14" spans="2:10" x14ac:dyDescent="0.25">
      <c r="B14" s="68"/>
      <c r="J14" s="69"/>
    </row>
    <row r="15" spans="2:10" x14ac:dyDescent="0.25">
      <c r="B15" s="68"/>
      <c r="C15" s="50" t="s">
        <v>147</v>
      </c>
      <c r="J15" s="69"/>
    </row>
    <row r="16" spans="2:10" x14ac:dyDescent="0.25">
      <c r="B16" s="68"/>
      <c r="C16" s="73"/>
      <c r="J16" s="69"/>
    </row>
    <row r="17" spans="2:10" ht="13" x14ac:dyDescent="0.25">
      <c r="B17" s="68"/>
      <c r="C17" s="50" t="s">
        <v>118</v>
      </c>
      <c r="D17" s="71"/>
      <c r="H17" s="74" t="s">
        <v>119</v>
      </c>
      <c r="I17" s="75" t="s">
        <v>120</v>
      </c>
      <c r="J17" s="69"/>
    </row>
    <row r="18" spans="2:10" ht="13" x14ac:dyDescent="0.3">
      <c r="B18" s="68"/>
      <c r="C18" s="70" t="s">
        <v>121</v>
      </c>
      <c r="D18" s="70"/>
      <c r="E18" s="70"/>
      <c r="F18" s="70"/>
      <c r="H18" s="76">
        <v>13</v>
      </c>
      <c r="I18" s="77">
        <v>5438486</v>
      </c>
      <c r="J18" s="69"/>
    </row>
    <row r="19" spans="2:10" x14ac:dyDescent="0.25">
      <c r="B19" s="68"/>
      <c r="C19" s="50" t="s">
        <v>122</v>
      </c>
      <c r="H19" s="78">
        <v>0</v>
      </c>
      <c r="I19" s="79">
        <v>0</v>
      </c>
      <c r="J19" s="69"/>
    </row>
    <row r="20" spans="2:10" x14ac:dyDescent="0.25">
      <c r="B20" s="68"/>
      <c r="C20" s="50" t="s">
        <v>123</v>
      </c>
      <c r="H20" s="78">
        <v>4</v>
      </c>
      <c r="I20" s="79">
        <v>1857056</v>
      </c>
      <c r="J20" s="69"/>
    </row>
    <row r="21" spans="2:10" x14ac:dyDescent="0.25">
      <c r="B21" s="68"/>
      <c r="C21" s="50" t="s">
        <v>124</v>
      </c>
      <c r="H21" s="78">
        <v>7</v>
      </c>
      <c r="I21" s="79">
        <v>3083056</v>
      </c>
      <c r="J21" s="69"/>
    </row>
    <row r="22" spans="2:10" x14ac:dyDescent="0.25">
      <c r="B22" s="68"/>
      <c r="C22" s="50" t="s">
        <v>125</v>
      </c>
      <c r="H22" s="78">
        <v>2</v>
      </c>
      <c r="I22" s="79">
        <v>498374</v>
      </c>
      <c r="J22" s="69"/>
    </row>
    <row r="23" spans="2:10" x14ac:dyDescent="0.25">
      <c r="B23" s="68"/>
      <c r="C23" s="50" t="s">
        <v>126</v>
      </c>
      <c r="H23" s="78">
        <v>0</v>
      </c>
      <c r="I23" s="79">
        <v>0</v>
      </c>
      <c r="J23" s="69"/>
    </row>
    <row r="24" spans="2:10" ht="13" thickBot="1" x14ac:dyDescent="0.3">
      <c r="B24" s="68"/>
      <c r="C24" s="50" t="s">
        <v>127</v>
      </c>
      <c r="H24" s="80">
        <v>0</v>
      </c>
      <c r="I24" s="81">
        <v>0</v>
      </c>
      <c r="J24" s="69"/>
    </row>
    <row r="25" spans="2:10" ht="13" x14ac:dyDescent="0.3">
      <c r="B25" s="68"/>
      <c r="C25" s="70" t="s">
        <v>128</v>
      </c>
      <c r="D25" s="70"/>
      <c r="E25" s="70"/>
      <c r="F25" s="70"/>
      <c r="H25" s="76">
        <f>H19+H20+H21+H22+H24+H23</f>
        <v>13</v>
      </c>
      <c r="I25" s="77">
        <f>I19+I20+I21+I22+I24+I23</f>
        <v>5438486</v>
      </c>
      <c r="J25" s="69"/>
    </row>
    <row r="26" spans="2:10" x14ac:dyDescent="0.25">
      <c r="B26" s="68"/>
      <c r="C26" s="50" t="s">
        <v>129</v>
      </c>
      <c r="H26" s="78">
        <v>0</v>
      </c>
      <c r="I26" s="79">
        <v>0</v>
      </c>
      <c r="J26" s="69"/>
    </row>
    <row r="27" spans="2:10" ht="13" thickBot="1" x14ac:dyDescent="0.3">
      <c r="B27" s="68"/>
      <c r="C27" s="50" t="s">
        <v>63</v>
      </c>
      <c r="H27" s="80">
        <v>0</v>
      </c>
      <c r="I27" s="81">
        <v>0</v>
      </c>
      <c r="J27" s="69"/>
    </row>
    <row r="28" spans="2:10" ht="13" x14ac:dyDescent="0.3">
      <c r="B28" s="68"/>
      <c r="C28" s="70" t="s">
        <v>130</v>
      </c>
      <c r="D28" s="70"/>
      <c r="E28" s="70"/>
      <c r="F28" s="70"/>
      <c r="H28" s="76">
        <f>H26+H27</f>
        <v>0</v>
      </c>
      <c r="I28" s="77">
        <f>I26+I27</f>
        <v>0</v>
      </c>
      <c r="J28" s="69"/>
    </row>
    <row r="29" spans="2:10" ht="13.5" thickBot="1" x14ac:dyDescent="0.35">
      <c r="B29" s="68"/>
      <c r="C29" s="50" t="s">
        <v>131</v>
      </c>
      <c r="D29" s="70"/>
      <c r="E29" s="70"/>
      <c r="F29" s="70"/>
      <c r="H29" s="80">
        <v>0</v>
      </c>
      <c r="I29" s="81">
        <v>0</v>
      </c>
      <c r="J29" s="69"/>
    </row>
    <row r="30" spans="2:10" ht="13" x14ac:dyDescent="0.3">
      <c r="B30" s="68"/>
      <c r="C30" s="70" t="s">
        <v>132</v>
      </c>
      <c r="D30" s="70"/>
      <c r="E30" s="70"/>
      <c r="F30" s="70"/>
      <c r="H30" s="78">
        <f>H29</f>
        <v>0</v>
      </c>
      <c r="I30" s="79">
        <f>I29</f>
        <v>0</v>
      </c>
      <c r="J30" s="69"/>
    </row>
    <row r="31" spans="2:10" ht="13" x14ac:dyDescent="0.3">
      <c r="B31" s="68"/>
      <c r="C31" s="70"/>
      <c r="D31" s="70"/>
      <c r="E31" s="70"/>
      <c r="F31" s="70"/>
      <c r="H31" s="82"/>
      <c r="I31" s="77"/>
      <c r="J31" s="69"/>
    </row>
    <row r="32" spans="2:10" ht="13.5" thickBot="1" x14ac:dyDescent="0.35">
      <c r="B32" s="68"/>
      <c r="C32" s="70" t="s">
        <v>133</v>
      </c>
      <c r="D32" s="70"/>
      <c r="H32" s="83">
        <f>H25+H28+H30</f>
        <v>13</v>
      </c>
      <c r="I32" s="84">
        <f>I25+I28+I30</f>
        <v>5438486</v>
      </c>
      <c r="J32" s="69"/>
    </row>
    <row r="33" spans="2:10" ht="13.5" thickTop="1" x14ac:dyDescent="0.3">
      <c r="B33" s="68"/>
      <c r="C33" s="70"/>
      <c r="D33" s="70"/>
      <c r="H33" s="85">
        <f>+H18-H32</f>
        <v>0</v>
      </c>
      <c r="I33" s="79">
        <f>+I18-I32</f>
        <v>0</v>
      </c>
      <c r="J33" s="69"/>
    </row>
    <row r="34" spans="2:10" x14ac:dyDescent="0.25">
      <c r="B34" s="68"/>
      <c r="G34" s="85"/>
      <c r="H34" s="85"/>
      <c r="I34" s="85"/>
      <c r="J34" s="69"/>
    </row>
    <row r="35" spans="2:10" x14ac:dyDescent="0.25">
      <c r="B35" s="68"/>
      <c r="G35" s="85"/>
      <c r="H35" s="85"/>
      <c r="I35" s="85"/>
      <c r="J35" s="69"/>
    </row>
    <row r="36" spans="2:10" ht="13" x14ac:dyDescent="0.3">
      <c r="B36" s="68"/>
      <c r="C36" s="70"/>
      <c r="G36" s="85"/>
      <c r="H36" s="85"/>
      <c r="I36" s="85"/>
      <c r="J36" s="69"/>
    </row>
    <row r="37" spans="2:10" ht="13.5" thickBot="1" x14ac:dyDescent="0.35">
      <c r="B37" s="68"/>
      <c r="C37" s="86" t="s">
        <v>148</v>
      </c>
      <c r="D37" s="87"/>
      <c r="H37" s="86" t="s">
        <v>134</v>
      </c>
      <c r="I37" s="87"/>
      <c r="J37" s="69"/>
    </row>
    <row r="38" spans="2:10" ht="13" x14ac:dyDescent="0.3">
      <c r="B38" s="68"/>
      <c r="C38" s="70" t="s">
        <v>149</v>
      </c>
      <c r="D38" s="85"/>
      <c r="H38" s="88" t="s">
        <v>135</v>
      </c>
      <c r="I38" s="85"/>
      <c r="J38" s="69"/>
    </row>
    <row r="39" spans="2:10" ht="13" x14ac:dyDescent="0.3">
      <c r="B39" s="68"/>
      <c r="C39" s="70" t="s">
        <v>71</v>
      </c>
      <c r="H39" s="70" t="s">
        <v>136</v>
      </c>
      <c r="I39" s="85"/>
      <c r="J39" s="69"/>
    </row>
    <row r="40" spans="2:10" x14ac:dyDescent="0.25">
      <c r="B40" s="68"/>
      <c r="G40" s="85"/>
      <c r="H40" s="85"/>
      <c r="I40" s="85"/>
      <c r="J40" s="69"/>
    </row>
    <row r="41" spans="2:10" ht="12.75" customHeight="1" x14ac:dyDescent="0.25">
      <c r="B41" s="68"/>
      <c r="C41" s="108" t="s">
        <v>137</v>
      </c>
      <c r="D41" s="108"/>
      <c r="E41" s="108"/>
      <c r="F41" s="108"/>
      <c r="G41" s="108"/>
      <c r="H41" s="108"/>
      <c r="I41" s="108"/>
      <c r="J41" s="69"/>
    </row>
    <row r="42" spans="2:10" ht="18.75" customHeight="1" thickBot="1" x14ac:dyDescent="0.3">
      <c r="B42" s="89"/>
      <c r="C42" s="90"/>
      <c r="D42" s="90"/>
      <c r="E42" s="90"/>
      <c r="F42" s="90"/>
      <c r="G42" s="90"/>
      <c r="H42" s="90"/>
      <c r="I42" s="90"/>
      <c r="J42" s="91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4F121-11AE-41BD-961B-09A6512ACCAC}">
  <dimension ref="B1:J37"/>
  <sheetViews>
    <sheetView showGridLines="0" topLeftCell="A5" zoomScale="84" zoomScaleNormal="84" zoomScaleSheetLayoutView="100" workbookViewId="0">
      <selection activeCell="D13" sqref="D13"/>
    </sheetView>
  </sheetViews>
  <sheetFormatPr baseColWidth="10" defaultColWidth="11.453125" defaultRowHeight="12.5" x14ac:dyDescent="0.25"/>
  <cols>
    <col min="1" max="1" width="4.453125" style="50" customWidth="1"/>
    <col min="2" max="2" width="11.453125" style="50"/>
    <col min="3" max="3" width="12.81640625" style="50" customWidth="1"/>
    <col min="4" max="4" width="22" style="50" customWidth="1"/>
    <col min="5" max="8" width="11.453125" style="50"/>
    <col min="9" max="9" width="24.81640625" style="50" customWidth="1"/>
    <col min="10" max="10" width="12.54296875" style="50" customWidth="1"/>
    <col min="11" max="11" width="1.81640625" style="50" customWidth="1"/>
    <col min="12" max="16384" width="11.453125" style="50"/>
  </cols>
  <sheetData>
    <row r="1" spans="2:10" ht="18" customHeight="1" thickBot="1" x14ac:dyDescent="0.3"/>
    <row r="2" spans="2:10" ht="19.5" customHeight="1" x14ac:dyDescent="0.25">
      <c r="B2" s="51"/>
      <c r="C2" s="52"/>
      <c r="D2" s="100" t="s">
        <v>138</v>
      </c>
      <c r="E2" s="101"/>
      <c r="F2" s="101"/>
      <c r="G2" s="101"/>
      <c r="H2" s="101"/>
      <c r="I2" s="102"/>
      <c r="J2" s="106" t="s">
        <v>115</v>
      </c>
    </row>
    <row r="3" spans="2:10" ht="15.75" customHeight="1" thickBot="1" x14ac:dyDescent="0.3">
      <c r="B3" s="53"/>
      <c r="C3" s="54"/>
      <c r="D3" s="103"/>
      <c r="E3" s="104"/>
      <c r="F3" s="104"/>
      <c r="G3" s="104"/>
      <c r="H3" s="104"/>
      <c r="I3" s="105"/>
      <c r="J3" s="107"/>
    </row>
    <row r="4" spans="2:10" ht="13" x14ac:dyDescent="0.25">
      <c r="B4" s="53"/>
      <c r="C4" s="54"/>
      <c r="E4" s="56"/>
      <c r="F4" s="56"/>
      <c r="G4" s="56"/>
      <c r="H4" s="56"/>
      <c r="I4" s="57"/>
      <c r="J4" s="58"/>
    </row>
    <row r="5" spans="2:10" ht="13" x14ac:dyDescent="0.25">
      <c r="B5" s="53"/>
      <c r="C5" s="54"/>
      <c r="D5" s="109" t="s">
        <v>139</v>
      </c>
      <c r="E5" s="110"/>
      <c r="F5" s="110"/>
      <c r="G5" s="110"/>
      <c r="H5" s="110"/>
      <c r="I5" s="111"/>
      <c r="J5" s="61" t="s">
        <v>140</v>
      </c>
    </row>
    <row r="6" spans="2:10" ht="13.5" thickBot="1" x14ac:dyDescent="0.3">
      <c r="B6" s="62"/>
      <c r="C6" s="63"/>
      <c r="D6" s="64"/>
      <c r="E6" s="65"/>
      <c r="F6" s="65"/>
      <c r="G6" s="65"/>
      <c r="H6" s="65"/>
      <c r="I6" s="66"/>
      <c r="J6" s="67"/>
    </row>
    <row r="7" spans="2:10" x14ac:dyDescent="0.25">
      <c r="B7" s="68"/>
      <c r="J7" s="69"/>
    </row>
    <row r="8" spans="2:10" x14ac:dyDescent="0.25">
      <c r="B8" s="68"/>
      <c r="J8" s="69"/>
    </row>
    <row r="9" spans="2:10" x14ac:dyDescent="0.25">
      <c r="B9" s="68"/>
      <c r="C9" s="50" t="str">
        <f ca="1">+'FOR-CSA-018'!C9</f>
        <v>Santiago de Cali, abril 24 2025</v>
      </c>
      <c r="D9" s="72"/>
      <c r="E9" s="71"/>
      <c r="J9" s="69"/>
    </row>
    <row r="10" spans="2:10" ht="13" x14ac:dyDescent="0.3">
      <c r="B10" s="68"/>
      <c r="C10" s="70"/>
      <c r="J10" s="69"/>
    </row>
    <row r="11" spans="2:10" ht="13" x14ac:dyDescent="0.3">
      <c r="B11" s="68"/>
      <c r="C11" s="70" t="str">
        <f>+'FOR-CSA-018'!C12</f>
        <v>Señores : ESE CENTRO DE SALUD SAN JOSE DE ISNOS</v>
      </c>
      <c r="J11" s="69"/>
    </row>
    <row r="12" spans="2:10" ht="13" x14ac:dyDescent="0.3">
      <c r="B12" s="68"/>
      <c r="C12" s="70" t="str">
        <f>+'FOR-CSA-018'!C13</f>
        <v>NIT: 813010996</v>
      </c>
      <c r="J12" s="69"/>
    </row>
    <row r="13" spans="2:10" x14ac:dyDescent="0.25">
      <c r="B13" s="68"/>
      <c r="J13" s="69"/>
    </row>
    <row r="14" spans="2:10" x14ac:dyDescent="0.25">
      <c r="B14" s="68"/>
      <c r="C14" s="50" t="s">
        <v>141</v>
      </c>
      <c r="J14" s="69"/>
    </row>
    <row r="15" spans="2:10" x14ac:dyDescent="0.25">
      <c r="B15" s="68"/>
      <c r="C15" s="73"/>
      <c r="J15" s="69"/>
    </row>
    <row r="16" spans="2:10" ht="13" x14ac:dyDescent="0.3">
      <c r="B16" s="68"/>
      <c r="C16" s="92"/>
      <c r="D16" s="71"/>
      <c r="H16" s="93" t="s">
        <v>119</v>
      </c>
      <c r="I16" s="93" t="s">
        <v>120</v>
      </c>
      <c r="J16" s="69"/>
    </row>
    <row r="17" spans="2:10" ht="13" x14ac:dyDescent="0.3">
      <c r="B17" s="68"/>
      <c r="C17" s="70" t="str">
        <f>+'FOR-CSA-018'!C17</f>
        <v>Con Corte al dia: 31/03/2025</v>
      </c>
      <c r="D17" s="70"/>
      <c r="E17" s="70"/>
      <c r="F17" s="70"/>
      <c r="H17" s="94">
        <f>+SUM(H18:H23)</f>
        <v>13</v>
      </c>
      <c r="I17" s="95">
        <f>+SUM(I18:I23)</f>
        <v>5438486</v>
      </c>
      <c r="J17" s="69"/>
    </row>
    <row r="18" spans="2:10" x14ac:dyDescent="0.25">
      <c r="B18" s="68"/>
      <c r="C18" s="50" t="s">
        <v>122</v>
      </c>
      <c r="H18" s="96">
        <f>+'FOR-CSA-018'!H19</f>
        <v>0</v>
      </c>
      <c r="I18" s="97">
        <f>+'FOR-CSA-018'!I19</f>
        <v>0</v>
      </c>
      <c r="J18" s="69"/>
    </row>
    <row r="19" spans="2:10" x14ac:dyDescent="0.25">
      <c r="B19" s="68"/>
      <c r="C19" s="50" t="s">
        <v>123</v>
      </c>
      <c r="H19" s="96">
        <f>+'FOR-CSA-018'!H20</f>
        <v>4</v>
      </c>
      <c r="I19" s="97">
        <f>+'FOR-CSA-018'!I20</f>
        <v>1857056</v>
      </c>
      <c r="J19" s="69"/>
    </row>
    <row r="20" spans="2:10" x14ac:dyDescent="0.25">
      <c r="B20" s="68"/>
      <c r="C20" s="50" t="s">
        <v>124</v>
      </c>
      <c r="H20" s="96">
        <f>+'FOR-CSA-018'!H21</f>
        <v>7</v>
      </c>
      <c r="I20" s="97">
        <f>+'FOR-CSA-018'!I21</f>
        <v>3083056</v>
      </c>
      <c r="J20" s="69"/>
    </row>
    <row r="21" spans="2:10" x14ac:dyDescent="0.25">
      <c r="B21" s="68"/>
      <c r="C21" s="50" t="s">
        <v>125</v>
      </c>
      <c r="H21" s="96">
        <f>+'FOR-CSA-018'!H22</f>
        <v>2</v>
      </c>
      <c r="I21" s="97">
        <f>+'FOR-CSA-018'!I22</f>
        <v>498374</v>
      </c>
      <c r="J21" s="69"/>
    </row>
    <row r="22" spans="2:10" x14ac:dyDescent="0.25">
      <c r="B22" s="68"/>
      <c r="C22" s="50" t="s">
        <v>126</v>
      </c>
      <c r="H22" s="96">
        <f>+'FOR-CSA-018'!H23</f>
        <v>0</v>
      </c>
      <c r="I22" s="97">
        <f>+'FOR-CSA-018'!I23</f>
        <v>0</v>
      </c>
      <c r="J22" s="69"/>
    </row>
    <row r="23" spans="2:10" x14ac:dyDescent="0.25">
      <c r="B23" s="68"/>
      <c r="C23" s="50" t="s">
        <v>142</v>
      </c>
      <c r="H23" s="96">
        <f>+'FOR-CSA-018'!H24</f>
        <v>0</v>
      </c>
      <c r="I23" s="97">
        <f>+'FOR-CSA-018'!I24</f>
        <v>0</v>
      </c>
      <c r="J23" s="69"/>
    </row>
    <row r="24" spans="2:10" ht="13" x14ac:dyDescent="0.3">
      <c r="B24" s="68"/>
      <c r="C24" s="70" t="s">
        <v>143</v>
      </c>
      <c r="D24" s="70"/>
      <c r="E24" s="70"/>
      <c r="F24" s="70"/>
      <c r="H24" s="94">
        <f>SUM(H18:H23)</f>
        <v>13</v>
      </c>
      <c r="I24" s="95">
        <f>+SUBTOTAL(9,I18:I23)</f>
        <v>5438486</v>
      </c>
      <c r="J24" s="69"/>
    </row>
    <row r="25" spans="2:10" ht="13.5" thickBot="1" x14ac:dyDescent="0.35">
      <c r="B25" s="68"/>
      <c r="C25" s="70"/>
      <c r="D25" s="70"/>
      <c r="H25" s="98"/>
      <c r="I25" s="99"/>
      <c r="J25" s="69"/>
    </row>
    <row r="26" spans="2:10" ht="13.5" thickTop="1" x14ac:dyDescent="0.3">
      <c r="B26" s="68"/>
      <c r="C26" s="70"/>
      <c r="D26" s="70"/>
      <c r="H26" s="85"/>
      <c r="I26" s="79"/>
      <c r="J26" s="69"/>
    </row>
    <row r="27" spans="2:10" ht="13" x14ac:dyDescent="0.3">
      <c r="B27" s="68"/>
      <c r="C27" s="70"/>
      <c r="D27" s="70"/>
      <c r="H27" s="85"/>
      <c r="I27" s="79"/>
      <c r="J27" s="69"/>
    </row>
    <row r="28" spans="2:10" ht="13" x14ac:dyDescent="0.3">
      <c r="B28" s="68"/>
      <c r="C28" s="70"/>
      <c r="D28" s="70"/>
      <c r="H28" s="85"/>
      <c r="I28" s="79"/>
      <c r="J28" s="69"/>
    </row>
    <row r="29" spans="2:10" x14ac:dyDescent="0.25">
      <c r="B29" s="68"/>
      <c r="G29" s="85"/>
      <c r="H29" s="85"/>
      <c r="I29" s="85"/>
      <c r="J29" s="69"/>
    </row>
    <row r="30" spans="2:10" ht="13.5" thickBot="1" x14ac:dyDescent="0.35">
      <c r="B30" s="68"/>
      <c r="C30" s="86" t="str">
        <f>+'FOR-CSA-018'!C37</f>
        <v>Martha Yineth Lasso Ortiz</v>
      </c>
      <c r="D30" s="86"/>
      <c r="G30" s="86" t="str">
        <f>+'FOR-CSA-018'!H37</f>
        <v>Lizeth Ome G.</v>
      </c>
      <c r="H30" s="87"/>
      <c r="I30" s="85"/>
      <c r="J30" s="69"/>
    </row>
    <row r="31" spans="2:10" ht="13" x14ac:dyDescent="0.3">
      <c r="B31" s="68"/>
      <c r="C31" s="88" t="str">
        <f>+'FOR-CSA-018'!C38</f>
        <v>Gerente</v>
      </c>
      <c r="D31" s="88"/>
      <c r="G31" s="88" t="str">
        <f>+'FOR-CSA-018'!H38</f>
        <v>Cartera - Cuentas Salud</v>
      </c>
      <c r="H31" s="85"/>
      <c r="I31" s="85"/>
      <c r="J31" s="69"/>
    </row>
    <row r="32" spans="2:10" ht="13" x14ac:dyDescent="0.3">
      <c r="B32" s="68"/>
      <c r="C32" s="88" t="str">
        <f>+'FOR-CSA-018'!C39</f>
        <v>ESE CENTRO DE SALUD SAN JOSE DE ISNOS</v>
      </c>
      <c r="D32" s="88"/>
      <c r="G32" s="88" t="str">
        <f>+'FOR-CSA-018'!H39</f>
        <v>EPS Comfenalco Valle.</v>
      </c>
      <c r="H32" s="85"/>
      <c r="I32" s="85"/>
      <c r="J32" s="69"/>
    </row>
    <row r="33" spans="2:10" ht="13" x14ac:dyDescent="0.3">
      <c r="B33" s="68"/>
      <c r="C33" s="88"/>
      <c r="D33" s="88"/>
      <c r="G33" s="88"/>
      <c r="H33" s="85"/>
      <c r="I33" s="85"/>
      <c r="J33" s="69"/>
    </row>
    <row r="34" spans="2:10" ht="13" x14ac:dyDescent="0.3">
      <c r="B34" s="68"/>
      <c r="C34" s="88"/>
      <c r="D34" s="88"/>
      <c r="G34" s="88"/>
      <c r="H34" s="85"/>
      <c r="I34" s="85"/>
      <c r="J34" s="69"/>
    </row>
    <row r="35" spans="2:10" ht="14" x14ac:dyDescent="0.25">
      <c r="B35" s="68"/>
      <c r="C35" s="112" t="s">
        <v>144</v>
      </c>
      <c r="D35" s="112"/>
      <c r="E35" s="112"/>
      <c r="F35" s="112"/>
      <c r="G35" s="112"/>
      <c r="H35" s="112"/>
      <c r="I35" s="112"/>
      <c r="J35" s="69"/>
    </row>
    <row r="36" spans="2:10" ht="13" x14ac:dyDescent="0.3">
      <c r="B36" s="68"/>
      <c r="C36" s="88"/>
      <c r="D36" s="88"/>
      <c r="G36" s="88"/>
      <c r="H36" s="85"/>
      <c r="I36" s="85"/>
      <c r="J36" s="69"/>
    </row>
    <row r="37" spans="2:10" ht="18.75" customHeight="1" thickBot="1" x14ac:dyDescent="0.3">
      <c r="B37" s="89"/>
      <c r="C37" s="90"/>
      <c r="D37" s="90"/>
      <c r="E37" s="90"/>
      <c r="F37" s="90"/>
      <c r="G37" s="87"/>
      <c r="H37" s="87"/>
      <c r="I37" s="87"/>
      <c r="J37" s="91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Neyla Lizeth Ome Guamanga</cp:lastModifiedBy>
  <dcterms:created xsi:type="dcterms:W3CDTF">2025-04-03T18:57:07Z</dcterms:created>
  <dcterms:modified xsi:type="dcterms:W3CDTF">2025-04-24T16:53:33Z</dcterms:modified>
</cp:coreProperties>
</file>