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ABRIL 2025\NIT 822006595_ESE META ESE SOLUCION SALUD\"/>
    </mc:Choice>
  </mc:AlternateContent>
  <xr:revisionPtr revIDLastSave="0" documentId="13_ncr:1_{5E32391E-75AE-40F9-9056-B7F3B36C9358}" xr6:coauthVersionLast="47" xr6:coauthVersionMax="47" xr10:uidLastSave="{00000000-0000-0000-0000-000000000000}"/>
  <bookViews>
    <workbookView xWindow="-110" yWindow="-110" windowWidth="19420" windowHeight="11500" activeTab="2" xr2:uid="{28D33DD8-330E-4B9B-BF29-9563156ADAD7}"/>
  </bookViews>
  <sheets>
    <sheet name="INFO IPS" sheetId="1" r:id="rId1"/>
    <sheet name="ESTADO CADA FACTURA" sheetId="2" r:id="rId2"/>
    <sheet name="FOR-CSA-018" sheetId="5" r:id="rId3"/>
    <sheet name="CIRCULAR 030" sheetId="6" r:id="rId4"/>
  </sheets>
  <externalReferences>
    <externalReference r:id="rId5"/>
    <externalReference r:id="rId6"/>
  </externalReferences>
  <definedNames>
    <definedName name="_xlnm._FilterDatabase" localSheetId="1" hidden="1">'ESTADO CADA FACTURA'!$A$2:$AR$2</definedName>
    <definedName name="_xlnm._FilterDatabase" localSheetId="0" hidden="1">'INFO IPS'!$A$5:$M$6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6" l="1"/>
  <c r="C11" i="6"/>
  <c r="G32" i="6"/>
  <c r="C32" i="6"/>
  <c r="G31" i="6"/>
  <c r="C31" i="6"/>
  <c r="G30" i="6"/>
  <c r="C30" i="6"/>
  <c r="I23" i="6"/>
  <c r="H23" i="6"/>
  <c r="I22" i="6"/>
  <c r="H22" i="6"/>
  <c r="I21" i="6"/>
  <c r="H21" i="6"/>
  <c r="I20" i="6"/>
  <c r="H20" i="6"/>
  <c r="I19" i="6"/>
  <c r="H19" i="6"/>
  <c r="I18" i="6"/>
  <c r="I17" i="6" s="1"/>
  <c r="H18" i="6"/>
  <c r="H17" i="6" s="1"/>
  <c r="C9" i="6"/>
  <c r="I30" i="5"/>
  <c r="H30" i="5"/>
  <c r="I28" i="5"/>
  <c r="H28" i="5"/>
  <c r="I25" i="5"/>
  <c r="I32" i="5" s="1"/>
  <c r="I33" i="5" s="1"/>
  <c r="H25" i="5"/>
  <c r="H32" i="5" s="1"/>
  <c r="H33" i="5" s="1"/>
  <c r="C9" i="5"/>
  <c r="H24" i="6" l="1"/>
  <c r="I24" i="6"/>
  <c r="AM1" i="2" l="1"/>
  <c r="AL1" i="2"/>
  <c r="AK1" i="2"/>
  <c r="AJ1" i="2"/>
  <c r="AI1" i="2"/>
  <c r="AH1" i="2"/>
  <c r="AG1" i="2"/>
  <c r="AF1" i="2"/>
  <c r="AE1" i="2"/>
  <c r="AD1" i="2"/>
  <c r="W1" i="2"/>
  <c r="U1" i="2"/>
  <c r="O1" i="2"/>
  <c r="K1" i="2"/>
  <c r="J1" i="2"/>
  <c r="M4" i="1"/>
  <c r="L4" i="1"/>
  <c r="D4" i="1"/>
  <c r="C4" i="1"/>
  <c r="M1" i="2" l="1"/>
</calcChain>
</file>

<file path=xl/sharedStrings.xml><?xml version="1.0" encoding="utf-8"?>
<sst xmlns="http://schemas.openxmlformats.org/spreadsheetml/2006/main" count="357" uniqueCount="159">
  <si>
    <t>ESE SOLUCIÓN SALUD DEL META NIT 822006595-1</t>
  </si>
  <si>
    <t>NIT</t>
  </si>
  <si>
    <t>ENTIDAD</t>
  </si>
  <si>
    <t>FACTURA SIN PREFIJO</t>
  </si>
  <si>
    <t>FACTURA CON PREFIJO</t>
  </si>
  <si>
    <t>FECHA DE FACTURA</t>
  </si>
  <si>
    <t>FECHA DE RADICACION</t>
  </si>
  <si>
    <t>CÓDIGO HOSVITAL</t>
  </si>
  <si>
    <t>CÓDIGO DIAN</t>
  </si>
  <si>
    <t>IPS</t>
  </si>
  <si>
    <t>GRUPO</t>
  </si>
  <si>
    <t>TIPO</t>
  </si>
  <si>
    <t xml:space="preserve">VALOR </t>
  </si>
  <si>
    <t xml:space="preserve">SALDO </t>
  </si>
  <si>
    <t>EVENTO</t>
  </si>
  <si>
    <t>Cartera con corte a 31 de diciembre de 2024</t>
  </si>
  <si>
    <t>PUERTO GAITAN</t>
  </si>
  <si>
    <t>LA URIBE</t>
  </si>
  <si>
    <t>RESTREPO</t>
  </si>
  <si>
    <t>PUERTO LLERAS</t>
  </si>
  <si>
    <t>MAPIRIPAN</t>
  </si>
  <si>
    <t>CUMARAL</t>
  </si>
  <si>
    <t>VISTA HERMOSA</t>
  </si>
  <si>
    <t>MESETAS</t>
  </si>
  <si>
    <t>CONTRIBUTIVO</t>
  </si>
  <si>
    <t>SUBSIDIADO</t>
  </si>
  <si>
    <t>Regimen Subsidiado</t>
  </si>
  <si>
    <t>Regimen Contributivo</t>
  </si>
  <si>
    <t>890303093</t>
  </si>
  <si>
    <t>CAJA DE COMPENSACION FAMILIAR DEL VALLE DEL CAUCA COMFENALCO VALLE</t>
  </si>
  <si>
    <t>CAJA DE COMPENSACION FAMILIAR DEL VALLE DEL CAUCA COMFENALCO VALLE NIT 890303093</t>
  </si>
  <si>
    <t>NIT IPS</t>
  </si>
  <si>
    <t>Nombre IPS</t>
  </si>
  <si>
    <t>Prefijo Factura</t>
  </si>
  <si>
    <t>Numero Factura</t>
  </si>
  <si>
    <t>FACT</t>
  </si>
  <si>
    <t>LLAVE</t>
  </si>
  <si>
    <t>IPS Fecha factura</t>
  </si>
  <si>
    <t>IPS Fecha radicado</t>
  </si>
  <si>
    <t>IPS Valor Factura</t>
  </si>
  <si>
    <t>IPS Saldo Factura</t>
  </si>
  <si>
    <t>Tipo de Contrato</t>
  </si>
  <si>
    <t>ESTADO CARTERA ANTERIOR</t>
  </si>
  <si>
    <t>ESTADO EPS 06-04-2025</t>
  </si>
  <si>
    <t>POR PAGAR SAP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</si>
  <si>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</si>
  <si>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</si>
  <si>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</si>
  <si>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</si>
  <si>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</si>
  <si>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</si>
  <si>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</si>
  <si>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DEVOLUCION</t>
  </si>
  <si>
    <t>Observacion 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</si>
  <si>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</si>
  <si>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</si>
  <si>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</si>
  <si>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</si>
  <si>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</si>
  <si>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</si>
  <si>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</si>
  <si>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</si>
  <si>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</si>
  <si>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</si>
  <si>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</si>
  <si>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</si>
  <si>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</si>
  <si>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</si>
  <si>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RETENCION</t>
  </si>
  <si>
    <t>DOC COMPENSACION SAP</t>
  </si>
  <si>
    <t>FECHA COMPENSACION SAP</t>
  </si>
  <si>
    <t>OBSE PAGO</t>
  </si>
  <si>
    <t>VALOR TRANFERENCIA</t>
  </si>
  <si>
    <t>EMPRESA SOCIAL DEL ESTADO DEL DEPART. DEL META ESE "SOLUCION SALUD</t>
  </si>
  <si>
    <t>822006595_606033659</t>
  </si>
  <si>
    <t>822006595_606033660</t>
  </si>
  <si>
    <t>822006595_226039029</t>
  </si>
  <si>
    <t>822006595_568064725</t>
  </si>
  <si>
    <t>822006595_568064621</t>
  </si>
  <si>
    <t>822006595_330013188</t>
  </si>
  <si>
    <t>822006595_330015552</t>
  </si>
  <si>
    <t>822006595_577016526</t>
  </si>
  <si>
    <t>822006595_577016528</t>
  </si>
  <si>
    <t>822006595_568080303</t>
  </si>
  <si>
    <t>822006595_325020420</t>
  </si>
  <si>
    <t>822006595_325020423</t>
  </si>
  <si>
    <t>822006595_606058442</t>
  </si>
  <si>
    <t>822006595_330020820</t>
  </si>
  <si>
    <t>822006595_606069563</t>
  </si>
  <si>
    <t>822006595_370191</t>
  </si>
  <si>
    <t>822006595_71118213</t>
  </si>
  <si>
    <t>822006595_57715472</t>
  </si>
  <si>
    <t>822006595_57715848</t>
  </si>
  <si>
    <t>Factura cancelada</t>
  </si>
  <si>
    <t>Factura devuelta</t>
  </si>
  <si>
    <t xml:space="preserve">'606033659', </t>
  </si>
  <si>
    <t xml:space="preserve">'606033660', </t>
  </si>
  <si>
    <t xml:space="preserve">'226039029', </t>
  </si>
  <si>
    <t xml:space="preserve">'568064725', </t>
  </si>
  <si>
    <t xml:space="preserve">'568064621', </t>
  </si>
  <si>
    <t xml:space="preserve">'330013188', </t>
  </si>
  <si>
    <t xml:space="preserve">'577016526', </t>
  </si>
  <si>
    <t xml:space="preserve">'577016528', </t>
  </si>
  <si>
    <t xml:space="preserve">'568080303', </t>
  </si>
  <si>
    <t xml:space="preserve">'325020420', </t>
  </si>
  <si>
    <t xml:space="preserve">'325020423', </t>
  </si>
  <si>
    <t xml:space="preserve">'606058442', </t>
  </si>
  <si>
    <t xml:space="preserve">'330020820', </t>
  </si>
  <si>
    <t xml:space="preserve">'606069563', </t>
  </si>
  <si>
    <t xml:space="preserve">'370191', </t>
  </si>
  <si>
    <t xml:space="preserve">'71118213', </t>
  </si>
  <si>
    <t xml:space="preserve">'57715472', </t>
  </si>
  <si>
    <t xml:space="preserve">'57715848', </t>
  </si>
  <si>
    <t xml:space="preserve">'330015552', </t>
  </si>
  <si>
    <t>Entidad</t>
  </si>
  <si>
    <t>Finalizada</t>
  </si>
  <si>
    <t>MIG-822006595</t>
  </si>
  <si>
    <t>Devuelta</t>
  </si>
  <si>
    <t>MIGRACION: AUT: SE DEVUELVE FACTURA NO SE EVIDENCIA AUTORIZACION, ELCORREO solicitudeseps@epscomfenalco.com.co ESTÁ ERRADO, EL CORREO CORRECTO es capautorizaciones@epsdelagente.com.co, por favor solicitar autorizacion para tramite de pago. NANCY</t>
  </si>
  <si>
    <t>AUT: SE DEVUELVE FACTURA NO SE EVIDENCIA AUTORIZACION, EL CORREO solicitudeseps@epscomfenalco.com.co ESTÁ ERRADO, EL CORREO CORRECTO es capautorizaciones@epsdelagente.com.co, por favor solicitar autorizacion para tramite de pago. NANC</t>
  </si>
  <si>
    <t>AUTORIZACION</t>
  </si>
  <si>
    <t>Ambulatorio</t>
  </si>
  <si>
    <t>VALOR CANCELADO SAP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</si>
  <si>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</si>
  <si>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</si>
  <si>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</si>
  <si>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</si>
  <si>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</si>
  <si>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</si>
  <si>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</si>
  <si>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</si>
  <si>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</si>
  <si>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</si>
  <si>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</si>
  <si>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</si>
  <si>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</si>
  <si>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</si>
  <si>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</si>
  <si>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</si>
  <si>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</si>
  <si>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</si>
  <si>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</si>
  <si>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Lizeth Ome 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</si>
  <si>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</si>
  <si>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</si>
  <si>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</si>
  <si>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</si>
  <si>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</si>
  <si>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</si>
  <si>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</si>
  <si>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</si>
  <si>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</si>
  <si>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</si>
  <si>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EMPRESA SOCIAL DEL ESTADO DEL DEPART. DEL META ESE "SOLUCION SALUD</t>
  </si>
  <si>
    <t>NIT: 822006595</t>
  </si>
  <si>
    <t>Con Corte al dia: 31/03/2025</t>
  </si>
  <si>
    <t>A continuacion me permito remitir nuestra respuesta al estado de cartera presentado en la fecha: 01/04/2025</t>
  </si>
  <si>
    <t>Técnica en conciliación de cartera</t>
  </si>
  <si>
    <t>Olga Lucía López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</si>
</sst>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9"/>
      <color theme="1"/>
      <name val="Arial"/>
      <family val="2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9"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1" applyNumberFormat="1" applyFont="1" applyFill="1" applyBorder="1" applyAlignment="1">
      <alignment horizontal="center" vertical="center"/>
    </xf>
    <xf numFmtId="14" fontId="2" fillId="2" borderId="4" xfId="1" applyNumberFormat="1" applyFont="1" applyFill="1" applyBorder="1" applyAlignment="1">
      <alignment horizontal="center" vertical="center"/>
    </xf>
    <xf numFmtId="43" fontId="2" fillId="2" borderId="4" xfId="1" applyFont="1" applyFill="1" applyBorder="1" applyAlignment="1">
      <alignment horizontal="center" vertical="center"/>
    </xf>
    <xf numFmtId="43" fontId="2" fillId="2" borderId="5" xfId="1" applyFont="1" applyFill="1" applyBorder="1" applyAlignment="1">
      <alignment horizontal="center" vertical="center"/>
    </xf>
    <xf numFmtId="43" fontId="4" fillId="3" borderId="6" xfId="1" applyFont="1" applyFill="1" applyBorder="1" applyAlignment="1">
      <alignment horizontal="center" vertical="center" wrapText="1"/>
    </xf>
    <xf numFmtId="0" fontId="5" fillId="0" borderId="7" xfId="0" applyFont="1" applyBorder="1"/>
    <xf numFmtId="14" fontId="5" fillId="0" borderId="7" xfId="0" applyNumberFormat="1" applyFont="1" applyBorder="1"/>
    <xf numFmtId="0" fontId="5" fillId="0" borderId="7" xfId="0" quotePrefix="1" applyFont="1" applyBorder="1"/>
    <xf numFmtId="43" fontId="5" fillId="0" borderId="7" xfId="1" applyFont="1" applyFill="1" applyBorder="1"/>
    <xf numFmtId="1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164" fontId="6" fillId="0" borderId="0" xfId="2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14" fontId="6" fillId="0" borderId="0" xfId="0" applyNumberFormat="1" applyFont="1" applyAlignment="1">
      <alignment vertical="center"/>
    </xf>
    <xf numFmtId="165" fontId="6" fillId="0" borderId="0" xfId="2" applyNumberFormat="1" applyFont="1" applyAlignment="1">
      <alignment vertical="center"/>
    </xf>
    <xf numFmtId="0" fontId="6" fillId="0" borderId="0" xfId="0" applyFont="1" applyAlignment="1">
      <alignment vertical="center"/>
    </xf>
    <xf numFmtId="165" fontId="6" fillId="0" borderId="0" xfId="0" applyNumberFormat="1" applyFont="1"/>
    <xf numFmtId="165" fontId="6" fillId="0" borderId="0" xfId="2" applyNumberFormat="1" applyFont="1"/>
    <xf numFmtId="0" fontId="6" fillId="0" borderId="0" xfId="0" applyFont="1"/>
    <xf numFmtId="0" fontId="8" fillId="0" borderId="8" xfId="0" applyFont="1" applyBorder="1" applyAlignment="1">
      <alignment horizontal="center" vertical="center" wrapText="1"/>
    </xf>
    <xf numFmtId="14" fontId="8" fillId="0" borderId="8" xfId="0" applyNumberFormat="1" applyFont="1" applyBorder="1" applyAlignment="1">
      <alignment horizontal="center" vertical="center" wrapText="1"/>
    </xf>
    <xf numFmtId="164" fontId="8" fillId="0" borderId="8" xfId="2" applyNumberFormat="1" applyFont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164" fontId="8" fillId="5" borderId="8" xfId="2" applyNumberFormat="1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14" fontId="8" fillId="6" borderId="8" xfId="0" applyNumberFormat="1" applyFont="1" applyFill="1" applyBorder="1" applyAlignment="1">
      <alignment horizontal="center" vertical="center" wrapText="1"/>
    </xf>
    <xf numFmtId="164" fontId="8" fillId="6" borderId="8" xfId="2" applyNumberFormat="1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166" fontId="8" fillId="4" borderId="8" xfId="2" applyNumberFormat="1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14" fontId="6" fillId="0" borderId="8" xfId="0" applyNumberFormat="1" applyFont="1" applyBorder="1" applyAlignment="1">
      <alignment horizontal="center" vertical="center"/>
    </xf>
    <xf numFmtId="164" fontId="6" fillId="0" borderId="8" xfId="2" applyNumberFormat="1" applyFont="1" applyBorder="1" applyAlignment="1">
      <alignment horizontal="center" vertical="center"/>
    </xf>
    <xf numFmtId="14" fontId="0" fillId="0" borderId="0" xfId="0" applyNumberFormat="1"/>
    <xf numFmtId="0" fontId="11" fillId="0" borderId="0" xfId="3" applyFont="1"/>
    <xf numFmtId="0" fontId="11" fillId="0" borderId="9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/>
    </xf>
    <xf numFmtId="0" fontId="11" fillId="0" borderId="1" xfId="3" applyFont="1" applyBorder="1" applyAlignment="1">
      <alignment horizontal="centerContinuous"/>
    </xf>
    <xf numFmtId="0" fontId="11" fillId="0" borderId="2" xfId="3" applyFont="1" applyBorder="1" applyAlignment="1">
      <alignment horizontal="centerContinuous"/>
    </xf>
    <xf numFmtId="0" fontId="12" fillId="0" borderId="9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2" fillId="0" borderId="1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1" fillId="0" borderId="3" xfId="3" applyFont="1" applyBorder="1" applyAlignment="1">
      <alignment horizontal="centerContinuous"/>
    </xf>
    <xf numFmtId="0" fontId="11" fillId="0" borderId="5" xfId="3" applyFont="1" applyBorder="1" applyAlignment="1">
      <alignment horizontal="centerContinuous"/>
    </xf>
    <xf numFmtId="0" fontId="12" fillId="0" borderId="3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1" fillId="0" borderId="1" xfId="3" applyFont="1" applyBorder="1"/>
    <xf numFmtId="0" fontId="11" fillId="0" borderId="2" xfId="3" applyFont="1" applyBorder="1"/>
    <xf numFmtId="0" fontId="12" fillId="0" borderId="0" xfId="3" applyFont="1"/>
    <xf numFmtId="14" fontId="11" fillId="0" borderId="0" xfId="3" applyNumberFormat="1" applyFont="1"/>
    <xf numFmtId="167" fontId="11" fillId="0" borderId="0" xfId="3" applyNumberFormat="1" applyFont="1"/>
    <xf numFmtId="14" fontId="11" fillId="0" borderId="0" xfId="3" applyNumberFormat="1" applyFont="1" applyAlignment="1">
      <alignment horizontal="left"/>
    </xf>
    <xf numFmtId="1" fontId="12" fillId="0" borderId="0" xfId="4" applyNumberFormat="1" applyFont="1" applyAlignment="1">
      <alignment horizontal="center" vertical="center"/>
    </xf>
    <xf numFmtId="165" fontId="12" fillId="0" borderId="0" xfId="3" applyNumberFormat="1" applyFont="1" applyAlignment="1">
      <alignment horizontal="center" vertical="center"/>
    </xf>
    <xf numFmtId="1" fontId="12" fillId="0" borderId="0" xfId="3" applyNumberFormat="1" applyFont="1" applyAlignment="1">
      <alignment horizontal="center"/>
    </xf>
    <xf numFmtId="168" fontId="12" fillId="0" borderId="0" xfId="3" applyNumberFormat="1" applyFont="1" applyAlignment="1">
      <alignment horizontal="right"/>
    </xf>
    <xf numFmtId="1" fontId="11" fillId="0" borderId="0" xfId="3" applyNumberFormat="1" applyFont="1" applyAlignment="1">
      <alignment horizontal="center"/>
    </xf>
    <xf numFmtId="168" fontId="11" fillId="0" borderId="0" xfId="3" applyNumberFormat="1" applyFont="1" applyAlignment="1">
      <alignment horizontal="right"/>
    </xf>
    <xf numFmtId="1" fontId="11" fillId="0" borderId="4" xfId="3" applyNumberFormat="1" applyFont="1" applyBorder="1" applyAlignment="1">
      <alignment horizontal="center"/>
    </xf>
    <xf numFmtId="168" fontId="11" fillId="0" borderId="4" xfId="3" applyNumberFormat="1" applyFont="1" applyBorder="1" applyAlignment="1">
      <alignment horizontal="right"/>
    </xf>
    <xf numFmtId="0" fontId="11" fillId="0" borderId="0" xfId="3" applyFont="1" applyAlignment="1">
      <alignment horizontal="center"/>
    </xf>
    <xf numFmtId="1" fontId="12" fillId="0" borderId="15" xfId="3" applyNumberFormat="1" applyFont="1" applyBorder="1" applyAlignment="1">
      <alignment horizontal="center"/>
    </xf>
    <xf numFmtId="168" fontId="12" fillId="0" borderId="15" xfId="3" applyNumberFormat="1" applyFont="1" applyBorder="1" applyAlignment="1">
      <alignment horizontal="right"/>
    </xf>
    <xf numFmtId="168" fontId="11" fillId="0" borderId="0" xfId="3" applyNumberFormat="1" applyFont="1"/>
    <xf numFmtId="168" fontId="12" fillId="0" borderId="4" xfId="3" applyNumberFormat="1" applyFont="1" applyBorder="1"/>
    <xf numFmtId="168" fontId="11" fillId="0" borderId="4" xfId="3" applyNumberFormat="1" applyFont="1" applyBorder="1"/>
    <xf numFmtId="168" fontId="12" fillId="0" borderId="0" xfId="3" applyNumberFormat="1" applyFont="1"/>
    <xf numFmtId="0" fontId="11" fillId="0" borderId="3" xfId="3" applyFont="1" applyBorder="1"/>
    <xf numFmtId="0" fontId="11" fillId="0" borderId="4" xfId="3" applyFont="1" applyBorder="1"/>
    <xf numFmtId="0" fontId="11" fillId="0" borderId="5" xfId="3" applyFont="1" applyBorder="1"/>
    <xf numFmtId="0" fontId="11" fillId="2" borderId="0" xfId="3" applyFont="1" applyFill="1"/>
    <xf numFmtId="0" fontId="12" fillId="0" borderId="0" xfId="3" applyFont="1" applyAlignment="1">
      <alignment horizontal="center"/>
    </xf>
    <xf numFmtId="1" fontId="12" fillId="0" borderId="0" xfId="4" applyNumberFormat="1" applyFont="1" applyAlignment="1">
      <alignment horizontal="right"/>
    </xf>
    <xf numFmtId="169" fontId="12" fillId="0" borderId="0" xfId="5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169" fontId="11" fillId="0" borderId="0" xfId="5" applyNumberFormat="1" applyFont="1" applyAlignment="1">
      <alignment horizontal="right"/>
    </xf>
    <xf numFmtId="170" fontId="11" fillId="0" borderId="15" xfId="5" applyNumberFormat="1" applyFont="1" applyBorder="1" applyAlignment="1">
      <alignment horizontal="center"/>
    </xf>
    <xf numFmtId="169" fontId="11" fillId="0" borderId="15" xfId="5" applyNumberFormat="1" applyFont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2" fillId="0" borderId="9" xfId="3" applyFont="1" applyBorder="1" applyAlignment="1">
      <alignment horizontal="center" vertical="center"/>
    </xf>
    <xf numFmtId="0" fontId="12" fillId="0" borderId="11" xfId="3" applyFont="1" applyBorder="1" applyAlignment="1">
      <alignment horizontal="center" vertical="center"/>
    </xf>
    <xf numFmtId="0" fontId="12" fillId="0" borderId="10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12" fillId="0" borderId="4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12" fillId="0" borderId="12" xfId="3" applyFont="1" applyBorder="1" applyAlignment="1">
      <alignment horizontal="center" vertical="center"/>
    </xf>
    <xf numFmtId="0" fontId="12" fillId="0" borderId="13" xfId="3" applyFont="1" applyBorder="1" applyAlignment="1">
      <alignment horizontal="center" vertical="center"/>
    </xf>
    <xf numFmtId="0" fontId="13" fillId="0" borderId="0" xfId="3" applyFont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6">
    <cellStyle name="Millares" xfId="1" builtinId="3"/>
    <cellStyle name="Millares 2 2" xfId="5" xr:uid="{D58867F9-F4FC-4B9F-BDB8-503EC8FACCA8}"/>
    <cellStyle name="Millares 3" xfId="4" xr:uid="{00A98626-2BD8-4F34-A826-00E6682A0028}"/>
    <cellStyle name="Moneda" xfId="2" builtinId="4"/>
    <cellStyle name="Normal" xfId="0" builtinId="0"/>
    <cellStyle name="Normal 2 2" xfId="3" xr:uid="{CAA2EF50-E87A-4AA7-A046-A7C1A3AE82B8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120650</xdr:colOff>
      <xdr:row>0</xdr:row>
      <xdr:rowOff>57150</xdr:rowOff>
    </xdr:from>
    <xdr:to>
      <xdr:col>1</xdr:col>
      <xdr:colOff>901700</xdr:colOff>
      <xdr:row>3</xdr:row>
      <xdr:rowOff>6350</xdr:rowOff>
    </xdr:to>
    <xdr:pic>
      <xdr:nvPicPr>
        <xdr:cNvPr id="2" name="Imagen 1" descr="Interfaz de usuario gráfica&#10;&#10;Descripción generada automáticamente">
          <a:extLst>
            <a:ext uri="{FF2B5EF4-FFF2-40B4-BE49-F238E27FC236}">
              <a16:creationId xmlns:a16="http://schemas.microsoft.com/office/drawing/2014/main" id="{D9CFD0C2-E8E5-45AF-B1FB-15772D697E8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57150"/>
          <a:ext cx="1447800" cy="5207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390525</xdr:colOff>
      <xdr:row>0</xdr:row>
      <xdr:rowOff>44450</xdr:rowOff>
    </xdr:from>
    <xdr:to>
      <xdr:col>12</xdr:col>
      <xdr:colOff>1043940</xdr:colOff>
      <xdr:row>2</xdr:row>
      <xdr:rowOff>135255</xdr:rowOff>
    </xdr:to>
    <xdr:pic>
      <xdr:nvPicPr>
        <xdr:cNvPr id="3" name="Imagen 2" descr="Texto&#10;&#10;Descripción generada automáticamente">
          <a:extLst>
            <a:ext uri="{FF2B5EF4-FFF2-40B4-BE49-F238E27FC236}">
              <a16:creationId xmlns:a16="http://schemas.microsoft.com/office/drawing/2014/main" id="{F3DF92E0-6DFC-40B7-85E1-B90D638D03D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0685" b="41970"/>
        <a:stretch/>
      </xdr:blipFill>
      <xdr:spPr bwMode="auto">
        <a:xfrm>
          <a:off x="9563100" y="44450"/>
          <a:ext cx="1844040" cy="47180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58873C56-95D5-432A-AF1A-08ADA98101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80691CD-15BB-4C75-B740-01C5BCC4C4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E5E62BC-B5ED-4E53-BEB8-8D9EC4CAD4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B3B7506-EB95-4217-980E-BE5A0E6014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65D03-C665-4838-A9C4-05F518DC15B4}">
  <dimension ref="A1:M24"/>
  <sheetViews>
    <sheetView topLeftCell="D4" workbookViewId="0">
      <selection activeCell="M23" sqref="M23"/>
    </sheetView>
  </sheetViews>
  <sheetFormatPr baseColWidth="10" defaultRowHeight="14.5" x14ac:dyDescent="0.35"/>
  <cols>
    <col min="1" max="1" width="10" bestFit="1" customWidth="1"/>
    <col min="2" max="2" width="20.54296875" bestFit="1" customWidth="1"/>
    <col min="3" max="3" width="10.7265625" bestFit="1" customWidth="1"/>
    <col min="4" max="4" width="10.54296875" bestFit="1" customWidth="1"/>
    <col min="5" max="5" width="9.81640625" bestFit="1" customWidth="1"/>
    <col min="6" max="6" width="10.54296875" bestFit="1" customWidth="1"/>
    <col min="7" max="7" width="8.1796875" bestFit="1" customWidth="1"/>
    <col min="8" max="8" width="8" customWidth="1"/>
    <col min="9" max="9" width="19.1796875" bestFit="1" customWidth="1"/>
    <col min="10" max="10" width="22.1796875" bestFit="1" customWidth="1"/>
    <col min="11" max="11" width="9.453125" bestFit="1" customWidth="1"/>
    <col min="12" max="12" width="17.81640625" bestFit="1" customWidth="1"/>
    <col min="13" max="13" width="16.81640625" bestFit="1" customWidth="1"/>
  </cols>
  <sheetData>
    <row r="1" spans="1:13" x14ac:dyDescent="0.35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2"/>
    </row>
    <row r="2" spans="1:13" x14ac:dyDescent="0.35">
      <c r="A2" s="90" t="s">
        <v>15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2"/>
    </row>
    <row r="3" spans="1:13" x14ac:dyDescent="0.35">
      <c r="A3" s="93" t="s">
        <v>30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5"/>
    </row>
    <row r="4" spans="1:13" ht="15" thickBot="1" x14ac:dyDescent="0.4">
      <c r="A4" s="1"/>
      <c r="B4" s="2"/>
      <c r="C4" s="3">
        <f>SUBTOTAL(2,C6:C1048576)</f>
        <v>19</v>
      </c>
      <c r="D4" s="3">
        <f>SUBTOTAL(2,D6:D1048576)</f>
        <v>19</v>
      </c>
      <c r="E4" s="4"/>
      <c r="F4" s="4"/>
      <c r="G4" s="2"/>
      <c r="H4" s="2"/>
      <c r="I4" s="5"/>
      <c r="J4" s="2"/>
      <c r="K4" s="2"/>
      <c r="L4" s="5">
        <f>SUBTOTAL(9,L6:L1048576)</f>
        <v>5135151</v>
      </c>
      <c r="M4" s="6">
        <f>SUBTOTAL(9,M6:M1048576)</f>
        <v>149900</v>
      </c>
    </row>
    <row r="5" spans="1:13" ht="24.5" thickBot="1" x14ac:dyDescent="0.4">
      <c r="A5" s="7" t="s">
        <v>1</v>
      </c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7</v>
      </c>
      <c r="H5" s="7" t="s">
        <v>8</v>
      </c>
      <c r="I5" s="7" t="s">
        <v>9</v>
      </c>
      <c r="J5" s="7" t="s">
        <v>10</v>
      </c>
      <c r="K5" s="7" t="s">
        <v>11</v>
      </c>
      <c r="L5" s="7" t="s">
        <v>12</v>
      </c>
      <c r="M5" s="7" t="s">
        <v>13</v>
      </c>
    </row>
    <row r="6" spans="1:13" x14ac:dyDescent="0.35">
      <c r="A6" s="8" t="s">
        <v>28</v>
      </c>
      <c r="B6" s="8" t="s">
        <v>29</v>
      </c>
      <c r="C6" s="8">
        <v>606033659</v>
      </c>
      <c r="D6" s="8">
        <v>606033659</v>
      </c>
      <c r="E6" s="9">
        <v>42059</v>
      </c>
      <c r="F6" s="9">
        <v>42124</v>
      </c>
      <c r="G6" s="10">
        <v>18</v>
      </c>
      <c r="H6" s="10">
        <v>6061</v>
      </c>
      <c r="I6" s="8" t="s">
        <v>18</v>
      </c>
      <c r="J6" s="8" t="s">
        <v>26</v>
      </c>
      <c r="K6" s="8" t="s">
        <v>14</v>
      </c>
      <c r="L6" s="11">
        <v>55500</v>
      </c>
      <c r="M6" s="11">
        <v>0</v>
      </c>
    </row>
    <row r="7" spans="1:13" x14ac:dyDescent="0.35">
      <c r="A7" s="8" t="s">
        <v>28</v>
      </c>
      <c r="B7" s="8" t="s">
        <v>29</v>
      </c>
      <c r="C7" s="8">
        <v>606033660</v>
      </c>
      <c r="D7" s="8">
        <v>606033660</v>
      </c>
      <c r="E7" s="9">
        <v>42059</v>
      </c>
      <c r="F7" s="9">
        <v>42124</v>
      </c>
      <c r="G7" s="10">
        <v>18</v>
      </c>
      <c r="H7" s="10">
        <v>6061</v>
      </c>
      <c r="I7" s="8" t="s">
        <v>18</v>
      </c>
      <c r="J7" s="8" t="s">
        <v>26</v>
      </c>
      <c r="K7" s="8" t="s">
        <v>14</v>
      </c>
      <c r="L7" s="11">
        <v>88300</v>
      </c>
      <c r="M7" s="11">
        <v>0</v>
      </c>
    </row>
    <row r="8" spans="1:13" x14ac:dyDescent="0.35">
      <c r="A8" s="8">
        <v>890303093</v>
      </c>
      <c r="B8" s="8" t="s">
        <v>29</v>
      </c>
      <c r="C8" s="8">
        <v>226039029</v>
      </c>
      <c r="D8" s="8">
        <v>226039029</v>
      </c>
      <c r="E8" s="9">
        <v>42060</v>
      </c>
      <c r="F8" s="9">
        <v>42124</v>
      </c>
      <c r="G8" s="10">
        <v>17</v>
      </c>
      <c r="H8" s="10">
        <v>2261</v>
      </c>
      <c r="I8" s="8" t="s">
        <v>21</v>
      </c>
      <c r="J8" s="8" t="s">
        <v>26</v>
      </c>
      <c r="K8" s="8" t="s">
        <v>14</v>
      </c>
      <c r="L8" s="11">
        <v>90600</v>
      </c>
      <c r="M8" s="11">
        <v>0</v>
      </c>
    </row>
    <row r="9" spans="1:13" x14ac:dyDescent="0.35">
      <c r="A9" s="8" t="s">
        <v>28</v>
      </c>
      <c r="B9" s="8" t="s">
        <v>29</v>
      </c>
      <c r="C9" s="8">
        <v>568064725</v>
      </c>
      <c r="D9" s="8">
        <v>568064725</v>
      </c>
      <c r="E9" s="9">
        <v>42185</v>
      </c>
      <c r="F9" s="9">
        <v>42230</v>
      </c>
      <c r="G9" s="10">
        <v>14</v>
      </c>
      <c r="H9" s="10">
        <v>5681</v>
      </c>
      <c r="I9" s="8" t="s">
        <v>16</v>
      </c>
      <c r="J9" s="8" t="s">
        <v>26</v>
      </c>
      <c r="K9" s="8" t="s">
        <v>14</v>
      </c>
      <c r="L9" s="11">
        <v>1867982</v>
      </c>
      <c r="M9" s="11">
        <v>0</v>
      </c>
    </row>
    <row r="10" spans="1:13" x14ac:dyDescent="0.35">
      <c r="A10" s="8" t="s">
        <v>28</v>
      </c>
      <c r="B10" s="8" t="s">
        <v>29</v>
      </c>
      <c r="C10" s="8">
        <v>568064621</v>
      </c>
      <c r="D10" s="8">
        <v>568064621</v>
      </c>
      <c r="E10" s="9">
        <v>42185</v>
      </c>
      <c r="F10" s="9">
        <v>42230</v>
      </c>
      <c r="G10" s="10">
        <v>14</v>
      </c>
      <c r="H10" s="10">
        <v>5681</v>
      </c>
      <c r="I10" s="8" t="s">
        <v>16</v>
      </c>
      <c r="J10" s="8" t="s">
        <v>26</v>
      </c>
      <c r="K10" s="8" t="s">
        <v>14</v>
      </c>
      <c r="L10" s="11">
        <v>1488569</v>
      </c>
      <c r="M10" s="11">
        <v>0</v>
      </c>
    </row>
    <row r="11" spans="1:13" x14ac:dyDescent="0.35">
      <c r="A11" s="8" t="s">
        <v>28</v>
      </c>
      <c r="B11" s="8" t="s">
        <v>29</v>
      </c>
      <c r="C11" s="8">
        <v>330013188</v>
      </c>
      <c r="D11" s="8">
        <v>330013188</v>
      </c>
      <c r="E11" s="9">
        <v>42300</v>
      </c>
      <c r="F11" s="9">
        <v>42326</v>
      </c>
      <c r="G11" s="10">
        <v>5</v>
      </c>
      <c r="H11" s="10">
        <v>3301</v>
      </c>
      <c r="I11" s="8" t="s">
        <v>23</v>
      </c>
      <c r="J11" s="8" t="s">
        <v>27</v>
      </c>
      <c r="K11" s="8" t="s">
        <v>14</v>
      </c>
      <c r="L11" s="11">
        <v>134300</v>
      </c>
      <c r="M11" s="11">
        <v>0</v>
      </c>
    </row>
    <row r="12" spans="1:13" x14ac:dyDescent="0.35">
      <c r="A12" s="8" t="s">
        <v>28</v>
      </c>
      <c r="B12" s="8" t="s">
        <v>29</v>
      </c>
      <c r="C12" s="8">
        <v>330015552</v>
      </c>
      <c r="D12" s="8">
        <v>330015552</v>
      </c>
      <c r="E12" s="9">
        <v>42607</v>
      </c>
      <c r="F12" s="9"/>
      <c r="G12" s="10">
        <v>5</v>
      </c>
      <c r="H12" s="10">
        <v>3301</v>
      </c>
      <c r="I12" s="8" t="s">
        <v>23</v>
      </c>
      <c r="J12" s="8" t="s">
        <v>24</v>
      </c>
      <c r="K12" s="8" t="s">
        <v>14</v>
      </c>
      <c r="L12" s="11">
        <v>78500</v>
      </c>
      <c r="M12" s="11">
        <v>0</v>
      </c>
    </row>
    <row r="13" spans="1:13" x14ac:dyDescent="0.35">
      <c r="A13" s="8" t="s">
        <v>28</v>
      </c>
      <c r="B13" s="8" t="s">
        <v>29</v>
      </c>
      <c r="C13" s="8">
        <v>577016526</v>
      </c>
      <c r="D13" s="8">
        <v>577016526</v>
      </c>
      <c r="E13" s="9">
        <v>42873</v>
      </c>
      <c r="F13" s="9">
        <v>42899</v>
      </c>
      <c r="G13" s="10">
        <v>9</v>
      </c>
      <c r="H13" s="10">
        <v>5771</v>
      </c>
      <c r="I13" s="8" t="s">
        <v>19</v>
      </c>
      <c r="J13" s="8" t="s">
        <v>24</v>
      </c>
      <c r="K13" s="8" t="s">
        <v>14</v>
      </c>
      <c r="L13" s="11">
        <v>145300</v>
      </c>
      <c r="M13" s="11">
        <v>0</v>
      </c>
    </row>
    <row r="14" spans="1:13" x14ac:dyDescent="0.35">
      <c r="A14" s="8" t="s">
        <v>28</v>
      </c>
      <c r="B14" s="8" t="s">
        <v>29</v>
      </c>
      <c r="C14" s="8">
        <v>577016528</v>
      </c>
      <c r="D14" s="8">
        <v>577016528</v>
      </c>
      <c r="E14" s="9">
        <v>42873</v>
      </c>
      <c r="F14" s="9">
        <v>42899</v>
      </c>
      <c r="G14" s="10">
        <v>9</v>
      </c>
      <c r="H14" s="10">
        <v>5771</v>
      </c>
      <c r="I14" s="8" t="s">
        <v>19</v>
      </c>
      <c r="J14" s="8" t="s">
        <v>24</v>
      </c>
      <c r="K14" s="8" t="s">
        <v>14</v>
      </c>
      <c r="L14" s="11">
        <v>131500</v>
      </c>
      <c r="M14" s="11">
        <v>0</v>
      </c>
    </row>
    <row r="15" spans="1:13" x14ac:dyDescent="0.35">
      <c r="A15" s="8" t="s">
        <v>28</v>
      </c>
      <c r="B15" s="8" t="s">
        <v>29</v>
      </c>
      <c r="C15" s="8">
        <v>568080303</v>
      </c>
      <c r="D15" s="8">
        <v>568080303</v>
      </c>
      <c r="E15" s="9">
        <v>42916</v>
      </c>
      <c r="F15" s="9">
        <v>42943</v>
      </c>
      <c r="G15" s="10">
        <v>14</v>
      </c>
      <c r="H15" s="10">
        <v>5681</v>
      </c>
      <c r="I15" s="8" t="s">
        <v>16</v>
      </c>
      <c r="J15" s="8" t="s">
        <v>24</v>
      </c>
      <c r="K15" s="8" t="s">
        <v>14</v>
      </c>
      <c r="L15" s="11">
        <v>63600</v>
      </c>
      <c r="M15" s="11">
        <v>0</v>
      </c>
    </row>
    <row r="16" spans="1:13" x14ac:dyDescent="0.35">
      <c r="A16" s="8" t="s">
        <v>28</v>
      </c>
      <c r="B16" s="8" t="s">
        <v>29</v>
      </c>
      <c r="C16" s="8">
        <v>325020420</v>
      </c>
      <c r="D16" s="8">
        <v>325020420</v>
      </c>
      <c r="E16" s="9">
        <v>43157</v>
      </c>
      <c r="F16" s="9">
        <v>43181</v>
      </c>
      <c r="G16" s="10">
        <v>8</v>
      </c>
      <c r="H16" s="10">
        <v>3251</v>
      </c>
      <c r="I16" s="8" t="s">
        <v>20</v>
      </c>
      <c r="J16" s="8" t="s">
        <v>24</v>
      </c>
      <c r="K16" s="8" t="s">
        <v>14</v>
      </c>
      <c r="L16" s="11">
        <v>64100</v>
      </c>
      <c r="M16" s="11">
        <v>0</v>
      </c>
    </row>
    <row r="17" spans="1:13" x14ac:dyDescent="0.35">
      <c r="A17" s="8" t="s">
        <v>28</v>
      </c>
      <c r="B17" s="8" t="s">
        <v>29</v>
      </c>
      <c r="C17" s="8">
        <v>325020423</v>
      </c>
      <c r="D17" s="8">
        <v>325020423</v>
      </c>
      <c r="E17" s="9">
        <v>43157</v>
      </c>
      <c r="F17" s="9">
        <v>43181</v>
      </c>
      <c r="G17" s="10">
        <v>8</v>
      </c>
      <c r="H17" s="10">
        <v>3251</v>
      </c>
      <c r="I17" s="8" t="s">
        <v>20</v>
      </c>
      <c r="J17" s="8" t="s">
        <v>24</v>
      </c>
      <c r="K17" s="8" t="s">
        <v>14</v>
      </c>
      <c r="L17" s="11">
        <v>66100</v>
      </c>
      <c r="M17" s="11">
        <v>0</v>
      </c>
    </row>
    <row r="18" spans="1:13" x14ac:dyDescent="0.35">
      <c r="A18" s="8" t="s">
        <v>28</v>
      </c>
      <c r="B18" s="8" t="s">
        <v>29</v>
      </c>
      <c r="C18" s="8">
        <v>606058442</v>
      </c>
      <c r="D18" s="8">
        <v>606058442</v>
      </c>
      <c r="E18" s="9">
        <v>43342</v>
      </c>
      <c r="F18" s="9">
        <v>43361</v>
      </c>
      <c r="G18" s="10">
        <v>18</v>
      </c>
      <c r="H18" s="10">
        <v>6061</v>
      </c>
      <c r="I18" s="8" t="s">
        <v>18</v>
      </c>
      <c r="J18" s="8" t="s">
        <v>24</v>
      </c>
      <c r="K18" s="8" t="s">
        <v>14</v>
      </c>
      <c r="L18" s="11">
        <v>204800</v>
      </c>
      <c r="M18" s="11">
        <v>0</v>
      </c>
    </row>
    <row r="19" spans="1:13" x14ac:dyDescent="0.35">
      <c r="A19" s="8" t="s">
        <v>28</v>
      </c>
      <c r="B19" s="8" t="s">
        <v>29</v>
      </c>
      <c r="C19" s="8">
        <v>330020820</v>
      </c>
      <c r="D19" s="8">
        <v>330020820</v>
      </c>
      <c r="E19" s="9">
        <v>43368</v>
      </c>
      <c r="F19" s="9">
        <v>43383</v>
      </c>
      <c r="G19" s="10">
        <v>5</v>
      </c>
      <c r="H19" s="10">
        <v>3301</v>
      </c>
      <c r="I19" s="8" t="s">
        <v>23</v>
      </c>
      <c r="J19" s="8" t="s">
        <v>24</v>
      </c>
      <c r="K19" s="8" t="s">
        <v>14</v>
      </c>
      <c r="L19" s="11">
        <v>193300</v>
      </c>
      <c r="M19" s="11">
        <v>0</v>
      </c>
    </row>
    <row r="20" spans="1:13" x14ac:dyDescent="0.35">
      <c r="A20" s="8" t="s">
        <v>28</v>
      </c>
      <c r="B20" s="8" t="s">
        <v>29</v>
      </c>
      <c r="C20" s="8">
        <v>606069563</v>
      </c>
      <c r="D20" s="8">
        <v>606069563</v>
      </c>
      <c r="E20" s="9">
        <v>43851</v>
      </c>
      <c r="F20" s="9">
        <v>43872</v>
      </c>
      <c r="G20" s="10">
        <v>18</v>
      </c>
      <c r="H20" s="10">
        <v>6061</v>
      </c>
      <c r="I20" s="8" t="s">
        <v>18</v>
      </c>
      <c r="J20" s="8" t="s">
        <v>24</v>
      </c>
      <c r="K20" s="8" t="s">
        <v>14</v>
      </c>
      <c r="L20" s="11">
        <v>88600</v>
      </c>
      <c r="M20" s="11">
        <v>0</v>
      </c>
    </row>
    <row r="21" spans="1:13" x14ac:dyDescent="0.35">
      <c r="A21" s="8" t="s">
        <v>28</v>
      </c>
      <c r="B21" s="8" t="s">
        <v>29</v>
      </c>
      <c r="C21" s="8">
        <v>91</v>
      </c>
      <c r="D21" s="8">
        <v>370191</v>
      </c>
      <c r="E21" s="9">
        <v>44182</v>
      </c>
      <c r="F21" s="9">
        <v>44211</v>
      </c>
      <c r="G21" s="10">
        <v>4</v>
      </c>
      <c r="H21" s="10">
        <v>3701</v>
      </c>
      <c r="I21" s="8" t="s">
        <v>17</v>
      </c>
      <c r="J21" s="8" t="s">
        <v>24</v>
      </c>
      <c r="K21" s="8" t="s">
        <v>14</v>
      </c>
      <c r="L21" s="11">
        <v>15900</v>
      </c>
      <c r="M21" s="11">
        <v>0</v>
      </c>
    </row>
    <row r="22" spans="1:13" x14ac:dyDescent="0.35">
      <c r="A22" s="8" t="s">
        <v>28</v>
      </c>
      <c r="B22" s="8" t="s">
        <v>29</v>
      </c>
      <c r="C22" s="8">
        <v>8213</v>
      </c>
      <c r="D22" s="8">
        <v>71118213</v>
      </c>
      <c r="E22" s="9">
        <v>44806</v>
      </c>
      <c r="F22" s="9">
        <v>44824</v>
      </c>
      <c r="G22" s="10">
        <v>10</v>
      </c>
      <c r="H22" s="10">
        <v>7111</v>
      </c>
      <c r="I22" s="8" t="s">
        <v>22</v>
      </c>
      <c r="J22" s="8" t="s">
        <v>24</v>
      </c>
      <c r="K22" s="8" t="s">
        <v>14</v>
      </c>
      <c r="L22" s="11">
        <v>37100</v>
      </c>
      <c r="M22" s="11">
        <v>0</v>
      </c>
    </row>
    <row r="23" spans="1:13" x14ac:dyDescent="0.35">
      <c r="A23" s="8" t="s">
        <v>28</v>
      </c>
      <c r="B23" s="8" t="s">
        <v>29</v>
      </c>
      <c r="C23" s="8">
        <v>5472</v>
      </c>
      <c r="D23" s="8">
        <v>57715472</v>
      </c>
      <c r="E23" s="9">
        <v>44834</v>
      </c>
      <c r="F23" s="9">
        <v>44867</v>
      </c>
      <c r="G23" s="10">
        <v>9</v>
      </c>
      <c r="H23" s="10">
        <v>5771</v>
      </c>
      <c r="I23" s="8" t="s">
        <v>19</v>
      </c>
      <c r="J23" s="8" t="s">
        <v>25</v>
      </c>
      <c r="K23" s="8" t="s">
        <v>14</v>
      </c>
      <c r="L23" s="11">
        <v>149900</v>
      </c>
      <c r="M23" s="11">
        <v>149900</v>
      </c>
    </row>
    <row r="24" spans="1:13" x14ac:dyDescent="0.35">
      <c r="A24" s="8" t="s">
        <v>28</v>
      </c>
      <c r="B24" s="8" t="s">
        <v>29</v>
      </c>
      <c r="C24" s="8">
        <v>5848</v>
      </c>
      <c r="D24" s="8">
        <v>57715848</v>
      </c>
      <c r="E24" s="9">
        <v>44887</v>
      </c>
      <c r="F24" s="9">
        <v>44977</v>
      </c>
      <c r="G24" s="10">
        <v>9</v>
      </c>
      <c r="H24" s="10">
        <v>5771</v>
      </c>
      <c r="I24" s="8" t="s">
        <v>19</v>
      </c>
      <c r="J24" s="8" t="s">
        <v>24</v>
      </c>
      <c r="K24" s="8" t="s">
        <v>14</v>
      </c>
      <c r="L24" s="11">
        <v>171200</v>
      </c>
      <c r="M24" s="11">
        <v>0</v>
      </c>
    </row>
  </sheetData>
  <mergeCells count="3">
    <mergeCell ref="A1:M1"/>
    <mergeCell ref="A2:M2"/>
    <mergeCell ref="A3:M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CC464-D588-4B5E-B629-7D8DC0D20735}">
  <dimension ref="A1:AR24"/>
  <sheetViews>
    <sheetView topLeftCell="G1" workbookViewId="0">
      <selection activeCell="L19" sqref="L19"/>
    </sheetView>
  </sheetViews>
  <sheetFormatPr baseColWidth="10" defaultRowHeight="14.5" x14ac:dyDescent="0.35"/>
  <cols>
    <col min="13" max="13" width="14.81640625" customWidth="1"/>
    <col min="14" max="14" width="16.36328125" customWidth="1"/>
    <col min="17" max="19" width="10.90625" style="39"/>
  </cols>
  <sheetData>
    <row r="1" spans="1:44" s="23" customFormat="1" ht="10" x14ac:dyDescent="0.2">
      <c r="A1" s="12">
        <v>45382</v>
      </c>
      <c r="B1" s="13"/>
      <c r="C1" s="13"/>
      <c r="D1" s="13"/>
      <c r="E1" s="13"/>
      <c r="F1" s="13"/>
      <c r="G1" s="13"/>
      <c r="H1" s="14"/>
      <c r="I1" s="14"/>
      <c r="J1" s="15">
        <f>+SUBTOTAL(9,J3:J212)</f>
        <v>5135151</v>
      </c>
      <c r="K1" s="15">
        <f>+SUBTOTAL(9,K3:K212)</f>
        <v>149900</v>
      </c>
      <c r="L1" s="13"/>
      <c r="M1" s="16">
        <f>K1-SUM(AD1:AL1)</f>
        <v>0</v>
      </c>
      <c r="N1" s="17"/>
      <c r="O1" s="15">
        <f>+SUBTOTAL(9,O3:O26697)</f>
        <v>0</v>
      </c>
      <c r="P1" s="17"/>
      <c r="Q1" s="18"/>
      <c r="R1" s="18"/>
      <c r="S1" s="18"/>
      <c r="T1" s="18"/>
      <c r="U1" s="15">
        <f t="shared" ref="U1" si="0">+SUBTOTAL(9,U3:U26697)</f>
        <v>149900</v>
      </c>
      <c r="V1" s="17"/>
      <c r="W1" s="19">
        <f>+SUBTOTAL(9,W3:W26697)</f>
        <v>149900</v>
      </c>
      <c r="X1" s="17"/>
      <c r="Y1" s="20"/>
      <c r="Z1" s="17"/>
      <c r="AA1" s="17"/>
      <c r="AB1" s="17"/>
      <c r="AC1" s="17"/>
      <c r="AD1" s="19">
        <f t="shared" ref="AD1:AM1" si="1">+SUBTOTAL(9,AD3:AD26697)</f>
        <v>0</v>
      </c>
      <c r="AE1" s="19">
        <f t="shared" si="1"/>
        <v>149900</v>
      </c>
      <c r="AF1" s="19">
        <f t="shared" si="1"/>
        <v>0</v>
      </c>
      <c r="AG1" s="19">
        <f t="shared" si="1"/>
        <v>0</v>
      </c>
      <c r="AH1" s="19">
        <f t="shared" si="1"/>
        <v>0</v>
      </c>
      <c r="AI1" s="19">
        <f t="shared" si="1"/>
        <v>0</v>
      </c>
      <c r="AJ1" s="19">
        <f t="shared" si="1"/>
        <v>0</v>
      </c>
      <c r="AK1" s="19">
        <f t="shared" si="1"/>
        <v>0</v>
      </c>
      <c r="AL1" s="19">
        <f t="shared" si="1"/>
        <v>0</v>
      </c>
      <c r="AM1" s="19">
        <f t="shared" si="1"/>
        <v>0</v>
      </c>
      <c r="AN1" s="21"/>
      <c r="AO1" s="21"/>
      <c r="AP1" s="21"/>
      <c r="AQ1" s="21"/>
      <c r="AR1" s="22"/>
    </row>
    <row r="2" spans="1:44" s="23" customFormat="1" ht="30" x14ac:dyDescent="0.2">
      <c r="A2" s="24" t="s">
        <v>31</v>
      </c>
      <c r="B2" s="24" t="s">
        <v>32</v>
      </c>
      <c r="C2" s="24" t="s">
        <v>33</v>
      </c>
      <c r="D2" s="24" t="s">
        <v>34</v>
      </c>
      <c r="E2" s="24" t="s">
        <v>35</v>
      </c>
      <c r="F2" s="24"/>
      <c r="G2" s="24" t="s">
        <v>36</v>
      </c>
      <c r="H2" s="25" t="s">
        <v>37</v>
      </c>
      <c r="I2" s="25" t="s">
        <v>38</v>
      </c>
      <c r="J2" s="26" t="s">
        <v>39</v>
      </c>
      <c r="K2" s="26" t="s">
        <v>40</v>
      </c>
      <c r="L2" s="24" t="s">
        <v>41</v>
      </c>
      <c r="M2" s="27" t="s">
        <v>42</v>
      </c>
      <c r="N2" s="28" t="s">
        <v>43</v>
      </c>
      <c r="O2" s="29" t="s">
        <v>44</v>
      </c>
      <c r="P2" s="30" t="s">
        <v>45</v>
      </c>
      <c r="Q2" s="31" t="s">
        <v>46</v>
      </c>
      <c r="R2" s="31" t="s">
        <v>47</v>
      </c>
      <c r="S2" s="31" t="s">
        <v>48</v>
      </c>
      <c r="T2" s="31" t="s">
        <v>49</v>
      </c>
      <c r="U2" s="32" t="s">
        <v>52</v>
      </c>
      <c r="V2" s="30" t="s">
        <v>53</v>
      </c>
      <c r="W2" s="33" t="s">
        <v>54</v>
      </c>
      <c r="X2" s="33" t="s">
        <v>55</v>
      </c>
      <c r="Y2" s="33" t="s">
        <v>56</v>
      </c>
      <c r="Z2" s="33" t="s">
        <v>57</v>
      </c>
      <c r="AA2" s="33" t="s">
        <v>58</v>
      </c>
      <c r="AB2" s="33" t="s">
        <v>59</v>
      </c>
      <c r="AC2" s="33" t="s">
        <v>60</v>
      </c>
      <c r="AD2" s="34" t="s">
        <v>61</v>
      </c>
      <c r="AE2" s="34" t="s">
        <v>62</v>
      </c>
      <c r="AF2" s="34" t="s">
        <v>63</v>
      </c>
      <c r="AG2" s="34" t="s">
        <v>51</v>
      </c>
      <c r="AH2" s="34" t="s">
        <v>64</v>
      </c>
      <c r="AI2" s="34" t="s">
        <v>50</v>
      </c>
      <c r="AJ2" s="34" t="s">
        <v>65</v>
      </c>
      <c r="AK2" s="34" t="s">
        <v>66</v>
      </c>
      <c r="AL2" s="34" t="s">
        <v>67</v>
      </c>
      <c r="AM2" s="35" t="s">
        <v>122</v>
      </c>
      <c r="AN2" s="35" t="s">
        <v>68</v>
      </c>
      <c r="AO2" s="35" t="s">
        <v>69</v>
      </c>
      <c r="AP2" s="35" t="s">
        <v>70</v>
      </c>
      <c r="AQ2" s="35" t="s">
        <v>71</v>
      </c>
      <c r="AR2" s="35" t="s">
        <v>72</v>
      </c>
    </row>
    <row r="3" spans="1:44" s="23" customFormat="1" ht="10" x14ac:dyDescent="0.2">
      <c r="A3" s="36">
        <v>822006595</v>
      </c>
      <c r="B3" s="36" t="s">
        <v>73</v>
      </c>
      <c r="C3" s="36"/>
      <c r="D3" s="36">
        <v>606033659</v>
      </c>
      <c r="E3" s="36">
        <v>606033659</v>
      </c>
      <c r="F3" s="36" t="s">
        <v>95</v>
      </c>
      <c r="G3" s="36" t="s">
        <v>74</v>
      </c>
      <c r="H3" s="37">
        <v>42059</v>
      </c>
      <c r="I3" s="37">
        <v>42124</v>
      </c>
      <c r="J3" s="38">
        <v>55500</v>
      </c>
      <c r="K3" s="38">
        <v>0</v>
      </c>
      <c r="L3" s="36" t="s">
        <v>14</v>
      </c>
      <c r="M3" s="36" t="s">
        <v>93</v>
      </c>
      <c r="N3" s="36" t="s">
        <v>93</v>
      </c>
      <c r="O3" s="38">
        <v>0</v>
      </c>
      <c r="P3" s="36" t="s">
        <v>115</v>
      </c>
      <c r="Q3" s="37">
        <v>42059</v>
      </c>
      <c r="R3" s="37">
        <v>42136</v>
      </c>
      <c r="S3" s="37">
        <v>42136</v>
      </c>
      <c r="T3" s="37"/>
      <c r="U3" s="38">
        <v>0</v>
      </c>
      <c r="V3" s="38"/>
      <c r="W3" s="38">
        <v>0</v>
      </c>
      <c r="X3" s="38"/>
      <c r="Y3" s="38"/>
      <c r="Z3" s="38"/>
      <c r="AA3" s="38"/>
      <c r="AB3" s="38"/>
      <c r="AC3" s="38" t="s">
        <v>116</v>
      </c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</row>
    <row r="4" spans="1:44" s="23" customFormat="1" ht="10" x14ac:dyDescent="0.2">
      <c r="A4" s="36">
        <v>822006595</v>
      </c>
      <c r="B4" s="36" t="s">
        <v>73</v>
      </c>
      <c r="C4" s="36"/>
      <c r="D4" s="36">
        <v>606033660</v>
      </c>
      <c r="E4" s="36">
        <v>606033660</v>
      </c>
      <c r="F4" s="36" t="s">
        <v>96</v>
      </c>
      <c r="G4" s="36" t="s">
        <v>75</v>
      </c>
      <c r="H4" s="37">
        <v>42059</v>
      </c>
      <c r="I4" s="37">
        <v>42124</v>
      </c>
      <c r="J4" s="38">
        <v>88300</v>
      </c>
      <c r="K4" s="38">
        <v>0</v>
      </c>
      <c r="L4" s="36" t="s">
        <v>14</v>
      </c>
      <c r="M4" s="36" t="s">
        <v>93</v>
      </c>
      <c r="N4" s="36" t="s">
        <v>93</v>
      </c>
      <c r="O4" s="38">
        <v>0</v>
      </c>
      <c r="P4" s="36" t="s">
        <v>115</v>
      </c>
      <c r="Q4" s="37">
        <v>42059</v>
      </c>
      <c r="R4" s="37">
        <v>42136</v>
      </c>
      <c r="S4" s="37">
        <v>42136</v>
      </c>
      <c r="T4" s="37"/>
      <c r="U4" s="38">
        <v>0</v>
      </c>
      <c r="V4" s="38"/>
      <c r="W4" s="38">
        <v>0</v>
      </c>
      <c r="X4" s="38"/>
      <c r="Y4" s="38"/>
      <c r="Z4" s="38"/>
      <c r="AA4" s="38"/>
      <c r="AB4" s="38"/>
      <c r="AC4" s="38" t="s">
        <v>116</v>
      </c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</row>
    <row r="5" spans="1:44" s="23" customFormat="1" ht="10" x14ac:dyDescent="0.2">
      <c r="A5" s="36">
        <v>822006595</v>
      </c>
      <c r="B5" s="36" t="s">
        <v>73</v>
      </c>
      <c r="C5" s="36"/>
      <c r="D5" s="36">
        <v>226039029</v>
      </c>
      <c r="E5" s="36">
        <v>226039029</v>
      </c>
      <c r="F5" s="36" t="s">
        <v>97</v>
      </c>
      <c r="G5" s="36" t="s">
        <v>76</v>
      </c>
      <c r="H5" s="37">
        <v>42060</v>
      </c>
      <c r="I5" s="37">
        <v>42124</v>
      </c>
      <c r="J5" s="38">
        <v>90600</v>
      </c>
      <c r="K5" s="38">
        <v>0</v>
      </c>
      <c r="L5" s="36" t="s">
        <v>14</v>
      </c>
      <c r="M5" s="36" t="s">
        <v>93</v>
      </c>
      <c r="N5" s="36" t="s">
        <v>93</v>
      </c>
      <c r="O5" s="38">
        <v>0</v>
      </c>
      <c r="P5" s="36" t="s">
        <v>115</v>
      </c>
      <c r="Q5" s="37">
        <v>42060</v>
      </c>
      <c r="R5" s="37">
        <v>42136</v>
      </c>
      <c r="S5" s="37">
        <v>42136</v>
      </c>
      <c r="T5" s="37"/>
      <c r="U5" s="38">
        <v>0</v>
      </c>
      <c r="V5" s="38"/>
      <c r="W5" s="38">
        <v>0</v>
      </c>
      <c r="X5" s="38"/>
      <c r="Y5" s="38"/>
      <c r="Z5" s="38"/>
      <c r="AA5" s="38"/>
      <c r="AB5" s="38"/>
      <c r="AC5" s="38" t="s">
        <v>116</v>
      </c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s="23" customFormat="1" ht="10" x14ac:dyDescent="0.2">
      <c r="A6" s="36">
        <v>822006595</v>
      </c>
      <c r="B6" s="36" t="s">
        <v>73</v>
      </c>
      <c r="C6" s="36"/>
      <c r="D6" s="36">
        <v>568064725</v>
      </c>
      <c r="E6" s="36">
        <v>568064725</v>
      </c>
      <c r="F6" s="36" t="s">
        <v>98</v>
      </c>
      <c r="G6" s="36" t="s">
        <v>77</v>
      </c>
      <c r="H6" s="37">
        <v>42185</v>
      </c>
      <c r="I6" s="37">
        <v>42230</v>
      </c>
      <c r="J6" s="38">
        <v>1867982</v>
      </c>
      <c r="K6" s="38">
        <v>0</v>
      </c>
      <c r="L6" s="36" t="s">
        <v>14</v>
      </c>
      <c r="M6" s="36" t="s">
        <v>93</v>
      </c>
      <c r="N6" s="36" t="s">
        <v>93</v>
      </c>
      <c r="O6" s="38">
        <v>0</v>
      </c>
      <c r="P6" s="36" t="s">
        <v>115</v>
      </c>
      <c r="Q6" s="37">
        <v>42185</v>
      </c>
      <c r="R6" s="37">
        <v>42240</v>
      </c>
      <c r="S6" s="37">
        <v>42240</v>
      </c>
      <c r="T6" s="37"/>
      <c r="U6" s="38">
        <v>0</v>
      </c>
      <c r="V6" s="38"/>
      <c r="W6" s="38">
        <v>0</v>
      </c>
      <c r="X6" s="38"/>
      <c r="Y6" s="38"/>
      <c r="Z6" s="38"/>
      <c r="AA6" s="38"/>
      <c r="AB6" s="38"/>
      <c r="AC6" s="38" t="s">
        <v>116</v>
      </c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s="23" customFormat="1" ht="10" x14ac:dyDescent="0.2">
      <c r="A7" s="36">
        <v>822006595</v>
      </c>
      <c r="B7" s="36" t="s">
        <v>73</v>
      </c>
      <c r="C7" s="36"/>
      <c r="D7" s="36">
        <v>568064621</v>
      </c>
      <c r="E7" s="36">
        <v>568064621</v>
      </c>
      <c r="F7" s="36" t="s">
        <v>99</v>
      </c>
      <c r="G7" s="36" t="s">
        <v>78</v>
      </c>
      <c r="H7" s="37">
        <v>42185</v>
      </c>
      <c r="I7" s="37">
        <v>42230</v>
      </c>
      <c r="J7" s="38">
        <v>1488569</v>
      </c>
      <c r="K7" s="38">
        <v>0</v>
      </c>
      <c r="L7" s="36" t="s">
        <v>14</v>
      </c>
      <c r="M7" s="36" t="s">
        <v>93</v>
      </c>
      <c r="N7" s="36" t="s">
        <v>93</v>
      </c>
      <c r="O7" s="38">
        <v>0</v>
      </c>
      <c r="P7" s="36" t="s">
        <v>115</v>
      </c>
      <c r="Q7" s="37">
        <v>42185</v>
      </c>
      <c r="R7" s="37">
        <v>42240</v>
      </c>
      <c r="S7" s="37">
        <v>42240</v>
      </c>
      <c r="T7" s="37"/>
      <c r="U7" s="38">
        <v>0</v>
      </c>
      <c r="V7" s="38"/>
      <c r="W7" s="38">
        <v>0</v>
      </c>
      <c r="X7" s="38"/>
      <c r="Y7" s="38"/>
      <c r="Z7" s="38"/>
      <c r="AA7" s="38"/>
      <c r="AB7" s="38"/>
      <c r="AC7" s="38" t="s">
        <v>116</v>
      </c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s="23" customFormat="1" ht="10" x14ac:dyDescent="0.2">
      <c r="A8" s="36">
        <v>822006595</v>
      </c>
      <c r="B8" s="36" t="s">
        <v>73</v>
      </c>
      <c r="C8" s="36"/>
      <c r="D8" s="36">
        <v>330013188</v>
      </c>
      <c r="E8" s="36">
        <v>330013188</v>
      </c>
      <c r="F8" s="36" t="s">
        <v>100</v>
      </c>
      <c r="G8" s="36" t="s">
        <v>79</v>
      </c>
      <c r="H8" s="37">
        <v>42300</v>
      </c>
      <c r="I8" s="37">
        <v>42326</v>
      </c>
      <c r="J8" s="38">
        <v>134300</v>
      </c>
      <c r="K8" s="38">
        <v>0</v>
      </c>
      <c r="L8" s="36" t="s">
        <v>14</v>
      </c>
      <c r="M8" s="36" t="s">
        <v>93</v>
      </c>
      <c r="N8" s="36" t="s">
        <v>93</v>
      </c>
      <c r="O8" s="38">
        <v>0</v>
      </c>
      <c r="P8" s="36" t="s">
        <v>115</v>
      </c>
      <c r="Q8" s="37">
        <v>42300</v>
      </c>
      <c r="R8" s="37">
        <v>42340</v>
      </c>
      <c r="S8" s="37">
        <v>42340</v>
      </c>
      <c r="T8" s="37"/>
      <c r="U8" s="38">
        <v>0</v>
      </c>
      <c r="V8" s="38"/>
      <c r="W8" s="38">
        <v>0</v>
      </c>
      <c r="X8" s="38"/>
      <c r="Y8" s="38"/>
      <c r="Z8" s="38"/>
      <c r="AA8" s="38"/>
      <c r="AB8" s="38"/>
      <c r="AC8" s="38" t="s">
        <v>116</v>
      </c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s="23" customFormat="1" ht="10" x14ac:dyDescent="0.2">
      <c r="A9" s="36">
        <v>822006595</v>
      </c>
      <c r="B9" s="36" t="s">
        <v>73</v>
      </c>
      <c r="C9" s="36"/>
      <c r="D9" s="36">
        <v>577016526</v>
      </c>
      <c r="E9" s="36">
        <v>577016526</v>
      </c>
      <c r="F9" s="36" t="s">
        <v>101</v>
      </c>
      <c r="G9" s="36" t="s">
        <v>81</v>
      </c>
      <c r="H9" s="37">
        <v>42873</v>
      </c>
      <c r="I9" s="37">
        <v>42899</v>
      </c>
      <c r="J9" s="38">
        <v>145300</v>
      </c>
      <c r="K9" s="38">
        <v>0</v>
      </c>
      <c r="L9" s="36" t="s">
        <v>14</v>
      </c>
      <c r="M9" s="36" t="s">
        <v>93</v>
      </c>
      <c r="N9" s="36" t="s">
        <v>93</v>
      </c>
      <c r="O9" s="38">
        <v>0</v>
      </c>
      <c r="P9" s="36" t="s">
        <v>115</v>
      </c>
      <c r="Q9" s="37">
        <v>42873</v>
      </c>
      <c r="R9" s="37">
        <v>42907</v>
      </c>
      <c r="S9" s="37">
        <v>42907</v>
      </c>
      <c r="T9" s="37"/>
      <c r="U9" s="38">
        <v>0</v>
      </c>
      <c r="V9" s="38"/>
      <c r="W9" s="38">
        <v>0</v>
      </c>
      <c r="X9" s="38"/>
      <c r="Y9" s="38"/>
      <c r="Z9" s="38"/>
      <c r="AA9" s="38"/>
      <c r="AB9" s="38"/>
      <c r="AC9" s="38" t="s">
        <v>116</v>
      </c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s="23" customFormat="1" ht="10" x14ac:dyDescent="0.2">
      <c r="A10" s="36">
        <v>822006595</v>
      </c>
      <c r="B10" s="36" t="s">
        <v>73</v>
      </c>
      <c r="C10" s="36"/>
      <c r="D10" s="36">
        <v>577016528</v>
      </c>
      <c r="E10" s="36">
        <v>577016528</v>
      </c>
      <c r="F10" s="36" t="s">
        <v>102</v>
      </c>
      <c r="G10" s="36" t="s">
        <v>82</v>
      </c>
      <c r="H10" s="37">
        <v>42873</v>
      </c>
      <c r="I10" s="37">
        <v>42899</v>
      </c>
      <c r="J10" s="38">
        <v>131500</v>
      </c>
      <c r="K10" s="38">
        <v>0</v>
      </c>
      <c r="L10" s="36" t="s">
        <v>14</v>
      </c>
      <c r="M10" s="36" t="s">
        <v>93</v>
      </c>
      <c r="N10" s="36" t="s">
        <v>93</v>
      </c>
      <c r="O10" s="38">
        <v>0</v>
      </c>
      <c r="P10" s="36" t="s">
        <v>115</v>
      </c>
      <c r="Q10" s="37">
        <v>42873</v>
      </c>
      <c r="R10" s="37">
        <v>42907</v>
      </c>
      <c r="S10" s="37">
        <v>42907</v>
      </c>
      <c r="T10" s="37"/>
      <c r="U10" s="38">
        <v>0</v>
      </c>
      <c r="V10" s="38"/>
      <c r="W10" s="38">
        <v>0</v>
      </c>
      <c r="X10" s="38"/>
      <c r="Y10" s="38"/>
      <c r="Z10" s="38"/>
      <c r="AA10" s="38"/>
      <c r="AB10" s="38"/>
      <c r="AC10" s="38" t="s">
        <v>116</v>
      </c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s="23" customFormat="1" ht="10" x14ac:dyDescent="0.2">
      <c r="A11" s="36">
        <v>822006595</v>
      </c>
      <c r="B11" s="36" t="s">
        <v>73</v>
      </c>
      <c r="C11" s="36"/>
      <c r="D11" s="36">
        <v>568080303</v>
      </c>
      <c r="E11" s="36">
        <v>568080303</v>
      </c>
      <c r="F11" s="36" t="s">
        <v>103</v>
      </c>
      <c r="G11" s="36" t="s">
        <v>83</v>
      </c>
      <c r="H11" s="37">
        <v>42916</v>
      </c>
      <c r="I11" s="37">
        <v>42943</v>
      </c>
      <c r="J11" s="38">
        <v>63600</v>
      </c>
      <c r="K11" s="38">
        <v>0</v>
      </c>
      <c r="L11" s="36" t="s">
        <v>14</v>
      </c>
      <c r="M11" s="36" t="s">
        <v>93</v>
      </c>
      <c r="N11" s="36" t="s">
        <v>93</v>
      </c>
      <c r="O11" s="38">
        <v>0</v>
      </c>
      <c r="P11" s="36" t="s">
        <v>115</v>
      </c>
      <c r="Q11" s="37">
        <v>42916</v>
      </c>
      <c r="R11" s="37">
        <v>42949</v>
      </c>
      <c r="S11" s="37">
        <v>44445</v>
      </c>
      <c r="T11" s="37"/>
      <c r="U11" s="38">
        <v>0</v>
      </c>
      <c r="V11" s="38"/>
      <c r="W11" s="38">
        <v>0</v>
      </c>
      <c r="X11" s="38"/>
      <c r="Y11" s="38"/>
      <c r="Z11" s="38"/>
      <c r="AA11" s="38"/>
      <c r="AB11" s="38"/>
      <c r="AC11" s="38" t="s">
        <v>116</v>
      </c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s="23" customFormat="1" ht="10" x14ac:dyDescent="0.2">
      <c r="A12" s="36">
        <v>822006595</v>
      </c>
      <c r="B12" s="36" t="s">
        <v>73</v>
      </c>
      <c r="C12" s="36"/>
      <c r="D12" s="36">
        <v>325020420</v>
      </c>
      <c r="E12" s="36">
        <v>325020420</v>
      </c>
      <c r="F12" s="36" t="s">
        <v>104</v>
      </c>
      <c r="G12" s="36" t="s">
        <v>84</v>
      </c>
      <c r="H12" s="37">
        <v>43157</v>
      </c>
      <c r="I12" s="37">
        <v>43181</v>
      </c>
      <c r="J12" s="38">
        <v>64100</v>
      </c>
      <c r="K12" s="38">
        <v>0</v>
      </c>
      <c r="L12" s="36" t="s">
        <v>14</v>
      </c>
      <c r="M12" s="36" t="s">
        <v>93</v>
      </c>
      <c r="N12" s="36" t="s">
        <v>93</v>
      </c>
      <c r="O12" s="38">
        <v>0</v>
      </c>
      <c r="P12" s="36" t="s">
        <v>115</v>
      </c>
      <c r="Q12" s="37">
        <v>43157</v>
      </c>
      <c r="R12" s="37">
        <v>43193</v>
      </c>
      <c r="S12" s="37">
        <v>43193</v>
      </c>
      <c r="T12" s="37"/>
      <c r="U12" s="38">
        <v>0</v>
      </c>
      <c r="V12" s="38"/>
      <c r="W12" s="38">
        <v>0</v>
      </c>
      <c r="X12" s="38"/>
      <c r="Y12" s="38"/>
      <c r="Z12" s="38"/>
      <c r="AA12" s="38"/>
      <c r="AB12" s="38"/>
      <c r="AC12" s="38" t="s">
        <v>116</v>
      </c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s="23" customFormat="1" ht="10" x14ac:dyDescent="0.2">
      <c r="A13" s="36">
        <v>822006595</v>
      </c>
      <c r="B13" s="36" t="s">
        <v>73</v>
      </c>
      <c r="C13" s="36"/>
      <c r="D13" s="36">
        <v>325020423</v>
      </c>
      <c r="E13" s="36">
        <v>325020423</v>
      </c>
      <c r="F13" s="36" t="s">
        <v>105</v>
      </c>
      <c r="G13" s="36" t="s">
        <v>85</v>
      </c>
      <c r="H13" s="37">
        <v>43157</v>
      </c>
      <c r="I13" s="37">
        <v>43181</v>
      </c>
      <c r="J13" s="38">
        <v>66100</v>
      </c>
      <c r="K13" s="38">
        <v>0</v>
      </c>
      <c r="L13" s="36" t="s">
        <v>14</v>
      </c>
      <c r="M13" s="36" t="s">
        <v>93</v>
      </c>
      <c r="N13" s="36" t="s">
        <v>93</v>
      </c>
      <c r="O13" s="38">
        <v>0</v>
      </c>
      <c r="P13" s="36" t="s">
        <v>115</v>
      </c>
      <c r="Q13" s="37">
        <v>43157</v>
      </c>
      <c r="R13" s="37">
        <v>43193</v>
      </c>
      <c r="S13" s="37">
        <v>43193</v>
      </c>
      <c r="T13" s="37"/>
      <c r="U13" s="38">
        <v>0</v>
      </c>
      <c r="V13" s="38"/>
      <c r="W13" s="38">
        <v>0</v>
      </c>
      <c r="X13" s="38"/>
      <c r="Y13" s="38"/>
      <c r="Z13" s="38"/>
      <c r="AA13" s="38"/>
      <c r="AB13" s="38"/>
      <c r="AC13" s="38" t="s">
        <v>116</v>
      </c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s="23" customFormat="1" ht="10" x14ac:dyDescent="0.2">
      <c r="A14" s="36">
        <v>822006595</v>
      </c>
      <c r="B14" s="36" t="s">
        <v>73</v>
      </c>
      <c r="C14" s="36"/>
      <c r="D14" s="36">
        <v>606058442</v>
      </c>
      <c r="E14" s="36">
        <v>606058442</v>
      </c>
      <c r="F14" s="36" t="s">
        <v>106</v>
      </c>
      <c r="G14" s="36" t="s">
        <v>86</v>
      </c>
      <c r="H14" s="37">
        <v>43342</v>
      </c>
      <c r="I14" s="37">
        <v>43361</v>
      </c>
      <c r="J14" s="38">
        <v>204800</v>
      </c>
      <c r="K14" s="38">
        <v>0</v>
      </c>
      <c r="L14" s="36" t="s">
        <v>14</v>
      </c>
      <c r="M14" s="36" t="s">
        <v>93</v>
      </c>
      <c r="N14" s="36" t="s">
        <v>93</v>
      </c>
      <c r="O14" s="38">
        <v>0</v>
      </c>
      <c r="P14" s="36" t="s">
        <v>115</v>
      </c>
      <c r="Q14" s="37">
        <v>43342</v>
      </c>
      <c r="R14" s="37">
        <v>43374</v>
      </c>
      <c r="S14" s="37">
        <v>43439</v>
      </c>
      <c r="T14" s="37"/>
      <c r="U14" s="38">
        <v>0</v>
      </c>
      <c r="V14" s="38"/>
      <c r="W14" s="38">
        <v>0</v>
      </c>
      <c r="X14" s="38"/>
      <c r="Y14" s="38"/>
      <c r="Z14" s="38"/>
      <c r="AA14" s="38"/>
      <c r="AB14" s="38"/>
      <c r="AC14" s="38" t="s">
        <v>116</v>
      </c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s="23" customFormat="1" ht="10" x14ac:dyDescent="0.2">
      <c r="A15" s="36">
        <v>822006595</v>
      </c>
      <c r="B15" s="36" t="s">
        <v>73</v>
      </c>
      <c r="C15" s="36"/>
      <c r="D15" s="36">
        <v>330020820</v>
      </c>
      <c r="E15" s="36">
        <v>330020820</v>
      </c>
      <c r="F15" s="36" t="s">
        <v>107</v>
      </c>
      <c r="G15" s="36" t="s">
        <v>87</v>
      </c>
      <c r="H15" s="37">
        <v>43368</v>
      </c>
      <c r="I15" s="37">
        <v>43383</v>
      </c>
      <c r="J15" s="38">
        <v>193300</v>
      </c>
      <c r="K15" s="38">
        <v>0</v>
      </c>
      <c r="L15" s="36" t="s">
        <v>14</v>
      </c>
      <c r="M15" s="36" t="s">
        <v>93</v>
      </c>
      <c r="N15" s="36" t="s">
        <v>93</v>
      </c>
      <c r="O15" s="38">
        <v>0</v>
      </c>
      <c r="P15" s="36" t="s">
        <v>115</v>
      </c>
      <c r="Q15" s="37">
        <v>43368</v>
      </c>
      <c r="R15" s="37">
        <v>43389</v>
      </c>
      <c r="S15" s="37">
        <v>43389</v>
      </c>
      <c r="T15" s="37"/>
      <c r="U15" s="38">
        <v>0</v>
      </c>
      <c r="V15" s="38"/>
      <c r="W15" s="38">
        <v>0</v>
      </c>
      <c r="X15" s="38"/>
      <c r="Y15" s="38"/>
      <c r="Z15" s="38"/>
      <c r="AA15" s="38"/>
      <c r="AB15" s="38"/>
      <c r="AC15" s="38" t="s">
        <v>116</v>
      </c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s="23" customFormat="1" ht="10" x14ac:dyDescent="0.2">
      <c r="A16" s="36">
        <v>822006595</v>
      </c>
      <c r="B16" s="36" t="s">
        <v>73</v>
      </c>
      <c r="C16" s="36"/>
      <c r="D16" s="36">
        <v>606069563</v>
      </c>
      <c r="E16" s="36">
        <v>606069563</v>
      </c>
      <c r="F16" s="36" t="s">
        <v>108</v>
      </c>
      <c r="G16" s="36" t="s">
        <v>88</v>
      </c>
      <c r="H16" s="37">
        <v>43851</v>
      </c>
      <c r="I16" s="37">
        <v>43872</v>
      </c>
      <c r="J16" s="38">
        <v>88600</v>
      </c>
      <c r="K16" s="38">
        <v>0</v>
      </c>
      <c r="L16" s="36" t="s">
        <v>14</v>
      </c>
      <c r="M16" s="36" t="s">
        <v>93</v>
      </c>
      <c r="N16" s="36" t="s">
        <v>93</v>
      </c>
      <c r="O16" s="38">
        <v>0</v>
      </c>
      <c r="P16" s="36" t="s">
        <v>115</v>
      </c>
      <c r="Q16" s="37">
        <v>43851</v>
      </c>
      <c r="R16" s="37">
        <v>43874</v>
      </c>
      <c r="S16" s="37">
        <v>43874</v>
      </c>
      <c r="T16" s="37"/>
      <c r="U16" s="38">
        <v>0</v>
      </c>
      <c r="V16" s="38"/>
      <c r="W16" s="38">
        <v>0</v>
      </c>
      <c r="X16" s="38"/>
      <c r="Y16" s="38"/>
      <c r="Z16" s="38"/>
      <c r="AA16" s="38"/>
      <c r="AB16" s="38"/>
      <c r="AC16" s="38" t="s">
        <v>116</v>
      </c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s="23" customFormat="1" ht="10" x14ac:dyDescent="0.2">
      <c r="A17" s="36">
        <v>822006595</v>
      </c>
      <c r="B17" s="36" t="s">
        <v>73</v>
      </c>
      <c r="C17" s="36"/>
      <c r="D17" s="36">
        <v>370191</v>
      </c>
      <c r="E17" s="36">
        <v>370191</v>
      </c>
      <c r="F17" s="36" t="s">
        <v>109</v>
      </c>
      <c r="G17" s="36" t="s">
        <v>89</v>
      </c>
      <c r="H17" s="37">
        <v>44182</v>
      </c>
      <c r="I17" s="37">
        <v>44211</v>
      </c>
      <c r="J17" s="38">
        <v>15900</v>
      </c>
      <c r="K17" s="38">
        <v>0</v>
      </c>
      <c r="L17" s="36" t="s">
        <v>14</v>
      </c>
      <c r="M17" s="36" t="s">
        <v>93</v>
      </c>
      <c r="N17" s="36" t="s">
        <v>93</v>
      </c>
      <c r="O17" s="38">
        <v>0</v>
      </c>
      <c r="P17" s="36" t="s">
        <v>115</v>
      </c>
      <c r="Q17" s="37">
        <v>44182</v>
      </c>
      <c r="R17" s="37">
        <v>44761</v>
      </c>
      <c r="S17" s="37">
        <v>44761</v>
      </c>
      <c r="T17" s="37"/>
      <c r="U17" s="38">
        <v>0</v>
      </c>
      <c r="V17" s="38"/>
      <c r="W17" s="38">
        <v>0</v>
      </c>
      <c r="X17" s="38"/>
      <c r="Y17" s="38"/>
      <c r="Z17" s="38"/>
      <c r="AA17" s="38"/>
      <c r="AB17" s="38"/>
      <c r="AC17" s="38" t="s">
        <v>116</v>
      </c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s="23" customFormat="1" ht="10" x14ac:dyDescent="0.2">
      <c r="A18" s="36">
        <v>822006595</v>
      </c>
      <c r="B18" s="36" t="s">
        <v>73</v>
      </c>
      <c r="C18" s="36"/>
      <c r="D18" s="36">
        <v>71118213</v>
      </c>
      <c r="E18" s="36">
        <v>71118213</v>
      </c>
      <c r="F18" s="36" t="s">
        <v>110</v>
      </c>
      <c r="G18" s="36" t="s">
        <v>90</v>
      </c>
      <c r="H18" s="37">
        <v>44806</v>
      </c>
      <c r="I18" s="37">
        <v>44824</v>
      </c>
      <c r="J18" s="38">
        <v>37100</v>
      </c>
      <c r="K18" s="38">
        <v>0</v>
      </c>
      <c r="L18" s="36" t="s">
        <v>14</v>
      </c>
      <c r="M18" s="36" t="s">
        <v>93</v>
      </c>
      <c r="N18" s="36" t="s">
        <v>93</v>
      </c>
      <c r="O18" s="38">
        <v>0</v>
      </c>
      <c r="P18" s="36" t="s">
        <v>115</v>
      </c>
      <c r="Q18" s="37">
        <v>44806</v>
      </c>
      <c r="R18" s="37">
        <v>44824</v>
      </c>
      <c r="S18" s="37">
        <v>44824</v>
      </c>
      <c r="T18" s="37"/>
      <c r="U18" s="38">
        <v>0</v>
      </c>
      <c r="V18" s="38"/>
      <c r="W18" s="38">
        <v>0</v>
      </c>
      <c r="X18" s="38"/>
      <c r="Y18" s="38"/>
      <c r="Z18" s="38"/>
      <c r="AA18" s="38"/>
      <c r="AB18" s="38"/>
      <c r="AC18" s="38" t="s">
        <v>116</v>
      </c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s="23" customFormat="1" ht="10" x14ac:dyDescent="0.2">
      <c r="A19" s="36">
        <v>822006595</v>
      </c>
      <c r="B19" s="36" t="s">
        <v>73</v>
      </c>
      <c r="C19" s="36"/>
      <c r="D19" s="36">
        <v>57715472</v>
      </c>
      <c r="E19" s="36">
        <v>57715472</v>
      </c>
      <c r="F19" s="36" t="s">
        <v>111</v>
      </c>
      <c r="G19" s="36" t="s">
        <v>91</v>
      </c>
      <c r="H19" s="37">
        <v>44834</v>
      </c>
      <c r="I19" s="37">
        <v>44867</v>
      </c>
      <c r="J19" s="38">
        <v>149900</v>
      </c>
      <c r="K19" s="38">
        <v>149900</v>
      </c>
      <c r="L19" s="36" t="s">
        <v>14</v>
      </c>
      <c r="M19" s="36" t="s">
        <v>94</v>
      </c>
      <c r="N19" s="36" t="s">
        <v>94</v>
      </c>
      <c r="O19" s="38">
        <v>0</v>
      </c>
      <c r="P19" s="36" t="s">
        <v>117</v>
      </c>
      <c r="Q19" s="37">
        <v>44834</v>
      </c>
      <c r="R19" s="37">
        <v>44867</v>
      </c>
      <c r="S19" s="37">
        <v>44867</v>
      </c>
      <c r="T19" s="37">
        <v>44869</v>
      </c>
      <c r="U19" s="38">
        <v>149900</v>
      </c>
      <c r="V19" s="38" t="s">
        <v>118</v>
      </c>
      <c r="W19" s="38">
        <v>149900</v>
      </c>
      <c r="X19" s="38" t="s">
        <v>52</v>
      </c>
      <c r="Y19" s="38" t="s">
        <v>119</v>
      </c>
      <c r="Z19" s="38" t="s">
        <v>120</v>
      </c>
      <c r="AA19" s="38"/>
      <c r="AB19" s="38" t="s">
        <v>121</v>
      </c>
      <c r="AC19" s="38" t="s">
        <v>116</v>
      </c>
      <c r="AD19" s="36"/>
      <c r="AE19" s="38">
        <v>149900</v>
      </c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s="23" customFormat="1" ht="10" x14ac:dyDescent="0.2">
      <c r="A20" s="36">
        <v>822006595</v>
      </c>
      <c r="B20" s="36" t="s">
        <v>73</v>
      </c>
      <c r="C20" s="36"/>
      <c r="D20" s="36">
        <v>57715848</v>
      </c>
      <c r="E20" s="36">
        <v>57715848</v>
      </c>
      <c r="F20" s="36" t="s">
        <v>112</v>
      </c>
      <c r="G20" s="36" t="s">
        <v>92</v>
      </c>
      <c r="H20" s="37">
        <v>44887</v>
      </c>
      <c r="I20" s="37">
        <v>44977</v>
      </c>
      <c r="J20" s="38">
        <v>171200</v>
      </c>
      <c r="K20" s="38">
        <v>0</v>
      </c>
      <c r="L20" s="36" t="s">
        <v>14</v>
      </c>
      <c r="M20" s="36" t="s">
        <v>93</v>
      </c>
      <c r="N20" s="36" t="s">
        <v>93</v>
      </c>
      <c r="O20" s="38">
        <v>0</v>
      </c>
      <c r="P20" s="36" t="s">
        <v>115</v>
      </c>
      <c r="Q20" s="37">
        <v>44887</v>
      </c>
      <c r="R20" s="37">
        <v>44977</v>
      </c>
      <c r="S20" s="37">
        <v>44977</v>
      </c>
      <c r="T20" s="37"/>
      <c r="U20" s="38">
        <v>0</v>
      </c>
      <c r="V20" s="38"/>
      <c r="W20" s="38">
        <v>0</v>
      </c>
      <c r="X20" s="38"/>
      <c r="Y20" s="38"/>
      <c r="Z20" s="38"/>
      <c r="AA20" s="38"/>
      <c r="AB20" s="38"/>
      <c r="AC20" s="38" t="s">
        <v>116</v>
      </c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s="23" customFormat="1" ht="10" x14ac:dyDescent="0.2">
      <c r="A21" s="36">
        <v>822006595</v>
      </c>
      <c r="B21" s="36" t="s">
        <v>73</v>
      </c>
      <c r="C21" s="36"/>
      <c r="D21" s="36">
        <v>330015552</v>
      </c>
      <c r="E21" s="36">
        <v>330015552</v>
      </c>
      <c r="F21" s="36" t="s">
        <v>113</v>
      </c>
      <c r="G21" s="36" t="s">
        <v>80</v>
      </c>
      <c r="H21" s="37">
        <v>42607</v>
      </c>
      <c r="I21" s="37"/>
      <c r="J21" s="38">
        <v>78500</v>
      </c>
      <c r="K21" s="38">
        <v>0</v>
      </c>
      <c r="L21" s="36" t="s">
        <v>14</v>
      </c>
      <c r="M21" s="36" t="s">
        <v>93</v>
      </c>
      <c r="N21" s="36" t="s">
        <v>93</v>
      </c>
      <c r="O21" s="38">
        <v>0</v>
      </c>
      <c r="P21" s="36" t="s">
        <v>115</v>
      </c>
      <c r="Q21" s="37">
        <v>42607</v>
      </c>
      <c r="R21" s="37">
        <v>42654</v>
      </c>
      <c r="S21" s="37">
        <v>42654</v>
      </c>
      <c r="T21" s="37"/>
      <c r="U21" s="38">
        <v>0</v>
      </c>
      <c r="V21" s="38"/>
      <c r="W21" s="38">
        <v>0</v>
      </c>
      <c r="X21" s="38"/>
      <c r="Y21" s="38"/>
      <c r="Z21" s="38"/>
      <c r="AA21" s="38"/>
      <c r="AB21" s="38"/>
      <c r="AC21" s="38" t="s">
        <v>116</v>
      </c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4" spans="1:44" x14ac:dyDescent="0.35">
      <c r="H24" s="14"/>
    </row>
  </sheetData>
  <conditionalFormatting sqref="E3:F21">
    <cfRule type="duplicateValues" dxfId="1" priority="2"/>
  </conditionalFormatting>
  <conditionalFormatting sqref="G3:G21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J3:K21" xr:uid="{D164138A-148C-41F4-A6AF-2010037310F5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35B4B-0DBD-408C-9DF6-02999FB0F679}">
  <dimension ref="B1:J42"/>
  <sheetViews>
    <sheetView showGridLines="0" tabSelected="1" topLeftCell="A27" zoomScaleNormal="100" workbookViewId="0">
      <selection activeCell="C13" sqref="C13"/>
    </sheetView>
  </sheetViews>
  <sheetFormatPr baseColWidth="10" defaultColWidth="10.90625" defaultRowHeight="12.5" x14ac:dyDescent="0.25"/>
  <cols>
    <col min="1" max="1" width="1" style="40" customWidth="1"/>
    <col min="2" max="2" width="10.90625" style="40"/>
    <col min="3" max="3" width="17.54296875" style="40" customWidth="1"/>
    <col min="4" max="4" width="11.54296875" style="40" customWidth="1"/>
    <col min="5" max="8" width="10.90625" style="40"/>
    <col min="9" max="9" width="22.54296875" style="40" customWidth="1"/>
    <col min="10" max="10" width="14" style="40" customWidth="1"/>
    <col min="11" max="11" width="1.81640625" style="40" customWidth="1"/>
    <col min="12" max="16384" width="10.90625" style="40"/>
  </cols>
  <sheetData>
    <row r="1" spans="2:10" ht="6" customHeight="1" thickBot="1" x14ac:dyDescent="0.3"/>
    <row r="2" spans="2:10" ht="19.5" customHeight="1" x14ac:dyDescent="0.25">
      <c r="B2" s="41"/>
      <c r="C2" s="42"/>
      <c r="D2" s="96" t="s">
        <v>123</v>
      </c>
      <c r="E2" s="97"/>
      <c r="F2" s="97"/>
      <c r="G2" s="97"/>
      <c r="H2" s="97"/>
      <c r="I2" s="98"/>
      <c r="J2" s="102" t="s">
        <v>124</v>
      </c>
    </row>
    <row r="3" spans="2:10" ht="15.75" customHeight="1" thickBot="1" x14ac:dyDescent="0.3">
      <c r="B3" s="43"/>
      <c r="C3" s="44"/>
      <c r="D3" s="99"/>
      <c r="E3" s="100"/>
      <c r="F3" s="100"/>
      <c r="G3" s="100"/>
      <c r="H3" s="100"/>
      <c r="I3" s="101"/>
      <c r="J3" s="103"/>
    </row>
    <row r="4" spans="2:10" ht="13" x14ac:dyDescent="0.25">
      <c r="B4" s="43"/>
      <c r="C4" s="44"/>
      <c r="D4" s="45"/>
      <c r="E4" s="46"/>
      <c r="F4" s="46"/>
      <c r="G4" s="46"/>
      <c r="H4" s="46"/>
      <c r="I4" s="47"/>
      <c r="J4" s="48"/>
    </row>
    <row r="5" spans="2:10" ht="13" x14ac:dyDescent="0.25">
      <c r="B5" s="43"/>
      <c r="C5" s="44"/>
      <c r="D5" s="49" t="s">
        <v>125</v>
      </c>
      <c r="E5" s="50"/>
      <c r="F5" s="50"/>
      <c r="G5" s="50"/>
      <c r="H5" s="50"/>
      <c r="I5" s="51"/>
      <c r="J5" s="51" t="s">
        <v>126</v>
      </c>
    </row>
    <row r="6" spans="2:10" ht="13.5" thickBot="1" x14ac:dyDescent="0.3">
      <c r="B6" s="52"/>
      <c r="C6" s="53"/>
      <c r="D6" s="54"/>
      <c r="E6" s="55"/>
      <c r="F6" s="55"/>
      <c r="G6" s="55"/>
      <c r="H6" s="55"/>
      <c r="I6" s="56"/>
      <c r="J6" s="57"/>
    </row>
    <row r="7" spans="2:10" x14ac:dyDescent="0.25">
      <c r="B7" s="58"/>
      <c r="J7" s="59"/>
    </row>
    <row r="8" spans="2:10" x14ac:dyDescent="0.25">
      <c r="B8" s="58"/>
      <c r="J8" s="59"/>
    </row>
    <row r="9" spans="2:10" x14ac:dyDescent="0.25">
      <c r="B9" s="58"/>
      <c r="C9" s="40" t="str">
        <f ca="1">+CONCATENATE("Santiago de Cali, ",TEXT(TODAY(),"MMMM DD YYYY"))</f>
        <v>Santiago de Cali, abril 08 2025</v>
      </c>
      <c r="J9" s="59"/>
    </row>
    <row r="10" spans="2:10" ht="13" x14ac:dyDescent="0.3">
      <c r="B10" s="58"/>
      <c r="C10" s="60"/>
      <c r="E10" s="61"/>
      <c r="H10" s="62"/>
      <c r="J10" s="59"/>
    </row>
    <row r="11" spans="2:10" x14ac:dyDescent="0.25">
      <c r="B11" s="58"/>
      <c r="J11" s="59"/>
    </row>
    <row r="12" spans="2:10" ht="13" x14ac:dyDescent="0.3">
      <c r="B12" s="58"/>
      <c r="C12" s="60" t="s">
        <v>153</v>
      </c>
      <c r="J12" s="59"/>
    </row>
    <row r="13" spans="2:10" ht="13" x14ac:dyDescent="0.3">
      <c r="B13" s="58"/>
      <c r="C13" s="60" t="s">
        <v>154</v>
      </c>
      <c r="J13" s="59"/>
    </row>
    <row r="14" spans="2:10" x14ac:dyDescent="0.25">
      <c r="B14" s="58"/>
      <c r="J14" s="59"/>
    </row>
    <row r="15" spans="2:10" x14ac:dyDescent="0.25">
      <c r="B15" s="58"/>
      <c r="C15" s="40" t="s">
        <v>156</v>
      </c>
      <c r="J15" s="59"/>
    </row>
    <row r="16" spans="2:10" x14ac:dyDescent="0.25">
      <c r="B16" s="58"/>
      <c r="C16" s="63"/>
      <c r="J16" s="59"/>
    </row>
    <row r="17" spans="2:10" ht="13" x14ac:dyDescent="0.25">
      <c r="B17" s="58"/>
      <c r="C17" s="40" t="s">
        <v>155</v>
      </c>
      <c r="D17" s="61"/>
      <c r="H17" s="64" t="s">
        <v>127</v>
      </c>
      <c r="I17" s="65" t="s">
        <v>128</v>
      </c>
      <c r="J17" s="59"/>
    </row>
    <row r="18" spans="2:10" ht="13" x14ac:dyDescent="0.3">
      <c r="B18" s="58"/>
      <c r="C18" s="60" t="s">
        <v>129</v>
      </c>
      <c r="D18" s="60"/>
      <c r="E18" s="60"/>
      <c r="F18" s="60"/>
      <c r="H18" s="66">
        <v>1</v>
      </c>
      <c r="I18" s="67">
        <v>149900</v>
      </c>
      <c r="J18" s="59"/>
    </row>
    <row r="19" spans="2:10" x14ac:dyDescent="0.25">
      <c r="B19" s="58"/>
      <c r="C19" s="40" t="s">
        <v>130</v>
      </c>
      <c r="H19" s="68">
        <v>0</v>
      </c>
      <c r="I19" s="69">
        <v>0</v>
      </c>
      <c r="J19" s="59"/>
    </row>
    <row r="20" spans="2:10" x14ac:dyDescent="0.25">
      <c r="B20" s="58"/>
      <c r="C20" s="40" t="s">
        <v>131</v>
      </c>
      <c r="H20" s="68">
        <v>1</v>
      </c>
      <c r="I20" s="69">
        <v>149900</v>
      </c>
      <c r="J20" s="59"/>
    </row>
    <row r="21" spans="2:10" x14ac:dyDescent="0.25">
      <c r="B21" s="58"/>
      <c r="C21" s="40" t="s">
        <v>132</v>
      </c>
      <c r="H21" s="68">
        <v>0</v>
      </c>
      <c r="I21" s="69">
        <v>0</v>
      </c>
      <c r="J21" s="59"/>
    </row>
    <row r="22" spans="2:10" x14ac:dyDescent="0.25">
      <c r="B22" s="58"/>
      <c r="C22" s="40" t="s">
        <v>133</v>
      </c>
      <c r="H22" s="68">
        <v>0</v>
      </c>
      <c r="I22" s="69">
        <v>0</v>
      </c>
      <c r="J22" s="59"/>
    </row>
    <row r="23" spans="2:10" x14ac:dyDescent="0.25">
      <c r="B23" s="58"/>
      <c r="C23" s="40" t="s">
        <v>134</v>
      </c>
      <c r="H23" s="68">
        <v>0</v>
      </c>
      <c r="I23" s="69">
        <v>0</v>
      </c>
      <c r="J23" s="59"/>
    </row>
    <row r="24" spans="2:10" ht="13" thickBot="1" x14ac:dyDescent="0.3">
      <c r="B24" s="58"/>
      <c r="C24" s="40" t="s">
        <v>135</v>
      </c>
      <c r="H24" s="70">
        <v>0</v>
      </c>
      <c r="I24" s="71">
        <v>0</v>
      </c>
      <c r="J24" s="59"/>
    </row>
    <row r="25" spans="2:10" ht="13" x14ac:dyDescent="0.3">
      <c r="B25" s="58"/>
      <c r="C25" s="60" t="s">
        <v>136</v>
      </c>
      <c r="D25" s="60"/>
      <c r="E25" s="60"/>
      <c r="F25" s="60"/>
      <c r="H25" s="66">
        <f>H19+H20+H21+H22+H24+H23</f>
        <v>1</v>
      </c>
      <c r="I25" s="67">
        <f>I19+I20+I21+I22+I24+I23</f>
        <v>149900</v>
      </c>
      <c r="J25" s="59"/>
    </row>
    <row r="26" spans="2:10" x14ac:dyDescent="0.25">
      <c r="B26" s="58"/>
      <c r="C26" s="40" t="s">
        <v>137</v>
      </c>
      <c r="H26" s="68">
        <v>0</v>
      </c>
      <c r="I26" s="69">
        <v>0</v>
      </c>
      <c r="J26" s="59"/>
    </row>
    <row r="27" spans="2:10" ht="13" thickBot="1" x14ac:dyDescent="0.3">
      <c r="B27" s="58"/>
      <c r="C27" s="40" t="s">
        <v>66</v>
      </c>
      <c r="H27" s="70">
        <v>0</v>
      </c>
      <c r="I27" s="71">
        <v>0</v>
      </c>
      <c r="J27" s="59"/>
    </row>
    <row r="28" spans="2:10" ht="13" x14ac:dyDescent="0.3">
      <c r="B28" s="58"/>
      <c r="C28" s="60" t="s">
        <v>138</v>
      </c>
      <c r="D28" s="60"/>
      <c r="E28" s="60"/>
      <c r="F28" s="60"/>
      <c r="H28" s="66">
        <f>H26+H27</f>
        <v>0</v>
      </c>
      <c r="I28" s="67">
        <f>I26+I27</f>
        <v>0</v>
      </c>
      <c r="J28" s="59"/>
    </row>
    <row r="29" spans="2:10" ht="13.5" thickBot="1" x14ac:dyDescent="0.35">
      <c r="B29" s="58"/>
      <c r="C29" s="40" t="s">
        <v>139</v>
      </c>
      <c r="D29" s="60"/>
      <c r="E29" s="60"/>
      <c r="F29" s="60"/>
      <c r="H29" s="70">
        <v>0</v>
      </c>
      <c r="I29" s="71">
        <v>0</v>
      </c>
      <c r="J29" s="59"/>
    </row>
    <row r="30" spans="2:10" ht="13" x14ac:dyDescent="0.3">
      <c r="B30" s="58"/>
      <c r="C30" s="60" t="s">
        <v>140</v>
      </c>
      <c r="D30" s="60"/>
      <c r="E30" s="60"/>
      <c r="F30" s="60"/>
      <c r="H30" s="68">
        <f>H29</f>
        <v>0</v>
      </c>
      <c r="I30" s="69">
        <f>I29</f>
        <v>0</v>
      </c>
      <c r="J30" s="59"/>
    </row>
    <row r="31" spans="2:10" ht="13" x14ac:dyDescent="0.3">
      <c r="B31" s="58"/>
      <c r="C31" s="60"/>
      <c r="D31" s="60"/>
      <c r="E31" s="60"/>
      <c r="F31" s="60"/>
      <c r="H31" s="72"/>
      <c r="I31" s="67"/>
      <c r="J31" s="59"/>
    </row>
    <row r="32" spans="2:10" ht="13.5" thickBot="1" x14ac:dyDescent="0.35">
      <c r="B32" s="58"/>
      <c r="C32" s="60" t="s">
        <v>141</v>
      </c>
      <c r="D32" s="60"/>
      <c r="H32" s="73">
        <f>H25+H28+H30</f>
        <v>1</v>
      </c>
      <c r="I32" s="74">
        <f>I25+I28+I30</f>
        <v>149900</v>
      </c>
      <c r="J32" s="59"/>
    </row>
    <row r="33" spans="2:10" ht="13.5" thickTop="1" x14ac:dyDescent="0.3">
      <c r="B33" s="58"/>
      <c r="C33" s="60"/>
      <c r="D33" s="60"/>
      <c r="H33" s="75">
        <f>+H18-H32</f>
        <v>0</v>
      </c>
      <c r="I33" s="69">
        <f>+I18-I32</f>
        <v>0</v>
      </c>
      <c r="J33" s="59"/>
    </row>
    <row r="34" spans="2:10" x14ac:dyDescent="0.25">
      <c r="B34" s="58"/>
      <c r="G34" s="75"/>
      <c r="H34" s="75"/>
      <c r="I34" s="75"/>
      <c r="J34" s="59"/>
    </row>
    <row r="35" spans="2:10" ht="14.5" x14ac:dyDescent="0.35">
      <c r="B35" s="58"/>
      <c r="G35" s="75"/>
      <c r="H35"/>
      <c r="I35" s="75"/>
      <c r="J35" s="59"/>
    </row>
    <row r="36" spans="2:10" ht="13" x14ac:dyDescent="0.3">
      <c r="B36" s="58"/>
      <c r="C36" s="60"/>
      <c r="G36" s="75"/>
      <c r="H36" s="75"/>
      <c r="I36" s="75"/>
      <c r="J36" s="59"/>
    </row>
    <row r="37" spans="2:10" ht="13.5" thickBot="1" x14ac:dyDescent="0.35">
      <c r="B37" s="58"/>
      <c r="C37" s="76" t="s">
        <v>158</v>
      </c>
      <c r="D37" s="77"/>
      <c r="H37" s="76" t="s">
        <v>142</v>
      </c>
      <c r="I37" s="77"/>
      <c r="J37" s="59"/>
    </row>
    <row r="38" spans="2:10" ht="13" x14ac:dyDescent="0.3">
      <c r="B38" s="58"/>
      <c r="C38" s="60" t="s">
        <v>157</v>
      </c>
      <c r="D38" s="75"/>
      <c r="H38" s="78" t="s">
        <v>143</v>
      </c>
      <c r="I38" s="75"/>
      <c r="J38" s="59"/>
    </row>
    <row r="39" spans="2:10" ht="13" x14ac:dyDescent="0.3">
      <c r="B39" s="58"/>
      <c r="C39" s="60" t="s">
        <v>114</v>
      </c>
      <c r="H39" s="60" t="s">
        <v>144</v>
      </c>
      <c r="I39" s="75"/>
      <c r="J39" s="59"/>
    </row>
    <row r="40" spans="2:10" x14ac:dyDescent="0.25">
      <c r="B40" s="58"/>
      <c r="G40" s="75"/>
      <c r="H40" s="75"/>
      <c r="I40" s="75"/>
      <c r="J40" s="59"/>
    </row>
    <row r="41" spans="2:10" ht="12.75" customHeight="1" x14ac:dyDescent="0.25">
      <c r="B41" s="58"/>
      <c r="C41" s="104" t="s">
        <v>145</v>
      </c>
      <c r="D41" s="104"/>
      <c r="E41" s="104"/>
      <c r="F41" s="104"/>
      <c r="G41" s="104"/>
      <c r="H41" s="104"/>
      <c r="I41" s="104"/>
      <c r="J41" s="59"/>
    </row>
    <row r="42" spans="2:10" ht="18.75" customHeight="1" thickBot="1" x14ac:dyDescent="0.3">
      <c r="B42" s="79"/>
      <c r="C42" s="80"/>
      <c r="D42" s="80"/>
      <c r="E42" s="80"/>
      <c r="F42" s="80"/>
      <c r="G42" s="80"/>
      <c r="H42" s="80"/>
      <c r="I42" s="80"/>
      <c r="J42" s="81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7B4E3-2505-4E74-ADC6-547AEA9F7275}">
  <dimension ref="B1:J43"/>
  <sheetViews>
    <sheetView showGridLines="0" topLeftCell="A3" zoomScale="84" zoomScaleNormal="84" zoomScaleSheetLayoutView="100" workbookViewId="0">
      <selection activeCell="C18" sqref="C18"/>
    </sheetView>
  </sheetViews>
  <sheetFormatPr baseColWidth="10" defaultColWidth="11.453125" defaultRowHeight="12.5" x14ac:dyDescent="0.25"/>
  <cols>
    <col min="1" max="1" width="4.453125" style="40" customWidth="1"/>
    <col min="2" max="2" width="11.453125" style="40"/>
    <col min="3" max="3" width="12.81640625" style="40" customWidth="1"/>
    <col min="4" max="4" width="22" style="40" customWidth="1"/>
    <col min="5" max="8" width="11.453125" style="40"/>
    <col min="9" max="9" width="24.81640625" style="40" customWidth="1"/>
    <col min="10" max="10" width="12.54296875" style="40" customWidth="1"/>
    <col min="11" max="11" width="1.81640625" style="40" customWidth="1"/>
    <col min="12" max="16384" width="11.453125" style="40"/>
  </cols>
  <sheetData>
    <row r="1" spans="2:10" ht="18" customHeight="1" thickBot="1" x14ac:dyDescent="0.3"/>
    <row r="2" spans="2:10" ht="19.5" customHeight="1" x14ac:dyDescent="0.25">
      <c r="B2" s="41"/>
      <c r="C2" s="42"/>
      <c r="D2" s="96" t="s">
        <v>146</v>
      </c>
      <c r="E2" s="97"/>
      <c r="F2" s="97"/>
      <c r="G2" s="97"/>
      <c r="H2" s="97"/>
      <c r="I2" s="98"/>
      <c r="J2" s="102" t="s">
        <v>124</v>
      </c>
    </row>
    <row r="3" spans="2:10" ht="15.75" customHeight="1" thickBot="1" x14ac:dyDescent="0.3">
      <c r="B3" s="43"/>
      <c r="C3" s="44"/>
      <c r="D3" s="99"/>
      <c r="E3" s="100"/>
      <c r="F3" s="100"/>
      <c r="G3" s="100"/>
      <c r="H3" s="100"/>
      <c r="I3" s="101"/>
      <c r="J3" s="103"/>
    </row>
    <row r="4" spans="2:10" ht="13" x14ac:dyDescent="0.25">
      <c r="B4" s="43"/>
      <c r="C4" s="44"/>
      <c r="E4" s="46"/>
      <c r="F4" s="46"/>
      <c r="G4" s="46"/>
      <c r="H4" s="46"/>
      <c r="I4" s="47"/>
      <c r="J4" s="48"/>
    </row>
    <row r="5" spans="2:10" ht="13" x14ac:dyDescent="0.25">
      <c r="B5" s="43"/>
      <c r="C5" s="44"/>
      <c r="D5" s="105" t="s">
        <v>147</v>
      </c>
      <c r="E5" s="106"/>
      <c r="F5" s="106"/>
      <c r="G5" s="106"/>
      <c r="H5" s="106"/>
      <c r="I5" s="107"/>
      <c r="J5" s="51" t="s">
        <v>148</v>
      </c>
    </row>
    <row r="6" spans="2:10" ht="13.5" thickBot="1" x14ac:dyDescent="0.3">
      <c r="B6" s="52"/>
      <c r="C6" s="53"/>
      <c r="D6" s="54"/>
      <c r="E6" s="55"/>
      <c r="F6" s="55"/>
      <c r="G6" s="55"/>
      <c r="H6" s="55"/>
      <c r="I6" s="56"/>
      <c r="J6" s="57"/>
    </row>
    <row r="7" spans="2:10" x14ac:dyDescent="0.25">
      <c r="B7" s="58"/>
      <c r="J7" s="59"/>
    </row>
    <row r="8" spans="2:10" x14ac:dyDescent="0.25">
      <c r="B8" s="58"/>
      <c r="J8" s="59"/>
    </row>
    <row r="9" spans="2:10" x14ac:dyDescent="0.25">
      <c r="B9" s="58"/>
      <c r="C9" s="40" t="str">
        <f ca="1">+CONCATENATE("Santiago de Cali, ",TEXT(TODAY(),"MMMM DD YYYY"))</f>
        <v>Santiago de Cali, abril 08 2025</v>
      </c>
      <c r="D9" s="62"/>
      <c r="E9" s="61"/>
      <c r="J9" s="59"/>
    </row>
    <row r="10" spans="2:10" ht="13" x14ac:dyDescent="0.3">
      <c r="B10" s="58"/>
      <c r="C10" s="60"/>
      <c r="J10" s="59"/>
    </row>
    <row r="11" spans="2:10" ht="13" x14ac:dyDescent="0.3">
      <c r="B11" s="58"/>
      <c r="C11" s="60" t="str">
        <f>+'FOR-CSA-018'!C12</f>
        <v>Señores : EMPRESA SOCIAL DEL ESTADO DEL DEPART. DEL META ESE "SOLUCION SALUD</v>
      </c>
      <c r="J11" s="59"/>
    </row>
    <row r="12" spans="2:10" ht="13" x14ac:dyDescent="0.3">
      <c r="B12" s="58"/>
      <c r="C12" s="60" t="str">
        <f>+'FOR-CSA-018'!C13</f>
        <v>NIT: 822006595</v>
      </c>
      <c r="J12" s="59"/>
    </row>
    <row r="13" spans="2:10" x14ac:dyDescent="0.25">
      <c r="B13" s="58"/>
      <c r="J13" s="59"/>
    </row>
    <row r="14" spans="2:10" x14ac:dyDescent="0.25">
      <c r="B14" s="58"/>
      <c r="C14" s="40" t="s">
        <v>149</v>
      </c>
      <c r="J14" s="59"/>
    </row>
    <row r="15" spans="2:10" x14ac:dyDescent="0.25">
      <c r="B15" s="58"/>
      <c r="C15" s="63"/>
      <c r="J15" s="59"/>
    </row>
    <row r="16" spans="2:10" ht="13" x14ac:dyDescent="0.3">
      <c r="B16" s="58"/>
      <c r="C16" s="82"/>
      <c r="D16" s="61"/>
      <c r="H16" s="83" t="s">
        <v>127</v>
      </c>
      <c r="I16" s="83" t="s">
        <v>128</v>
      </c>
      <c r="J16" s="59"/>
    </row>
    <row r="17" spans="2:10" ht="13" x14ac:dyDescent="0.3">
      <c r="B17" s="58"/>
      <c r="C17" s="60" t="s">
        <v>155</v>
      </c>
      <c r="D17" s="60"/>
      <c r="E17" s="60"/>
      <c r="F17" s="60"/>
      <c r="H17" s="84">
        <f>+SUM(H18:H23)</f>
        <v>1</v>
      </c>
      <c r="I17" s="85">
        <f>+SUM(I18:I23)</f>
        <v>149900</v>
      </c>
      <c r="J17" s="59"/>
    </row>
    <row r="18" spans="2:10" x14ac:dyDescent="0.25">
      <c r="B18" s="58"/>
      <c r="C18" s="40" t="s">
        <v>130</v>
      </c>
      <c r="H18" s="86">
        <f>+'FOR-CSA-018'!H19</f>
        <v>0</v>
      </c>
      <c r="I18" s="87">
        <f>+'FOR-CSA-018'!I19</f>
        <v>0</v>
      </c>
      <c r="J18" s="59"/>
    </row>
    <row r="19" spans="2:10" x14ac:dyDescent="0.25">
      <c r="B19" s="58"/>
      <c r="C19" s="40" t="s">
        <v>131</v>
      </c>
      <c r="H19" s="86">
        <f>+'FOR-CSA-018'!H20</f>
        <v>1</v>
      </c>
      <c r="I19" s="87">
        <f>+'FOR-CSA-018'!I20</f>
        <v>149900</v>
      </c>
      <c r="J19" s="59"/>
    </row>
    <row r="20" spans="2:10" x14ac:dyDescent="0.25">
      <c r="B20" s="58"/>
      <c r="C20" s="40" t="s">
        <v>132</v>
      </c>
      <c r="H20" s="86">
        <f>+'FOR-CSA-018'!H21</f>
        <v>0</v>
      </c>
      <c r="I20" s="87">
        <f>+'FOR-CSA-018'!I21</f>
        <v>0</v>
      </c>
      <c r="J20" s="59"/>
    </row>
    <row r="21" spans="2:10" x14ac:dyDescent="0.25">
      <c r="B21" s="58"/>
      <c r="C21" s="40" t="s">
        <v>133</v>
      </c>
      <c r="H21" s="86">
        <f>+'FOR-CSA-018'!H22</f>
        <v>0</v>
      </c>
      <c r="I21" s="87">
        <f>+'FOR-CSA-018'!I22</f>
        <v>0</v>
      </c>
      <c r="J21" s="59"/>
    </row>
    <row r="22" spans="2:10" x14ac:dyDescent="0.25">
      <c r="B22" s="58"/>
      <c r="C22" s="40" t="s">
        <v>134</v>
      </c>
      <c r="H22" s="86">
        <f>+'FOR-CSA-018'!H23</f>
        <v>0</v>
      </c>
      <c r="I22" s="87">
        <f>+'FOR-CSA-018'!I23</f>
        <v>0</v>
      </c>
      <c r="J22" s="59"/>
    </row>
    <row r="23" spans="2:10" x14ac:dyDescent="0.25">
      <c r="B23" s="58"/>
      <c r="C23" s="40" t="s">
        <v>150</v>
      </c>
      <c r="H23" s="86">
        <f>+'FOR-CSA-018'!H24</f>
        <v>0</v>
      </c>
      <c r="I23" s="87">
        <f>+'FOR-CSA-018'!I24</f>
        <v>0</v>
      </c>
      <c r="J23" s="59"/>
    </row>
    <row r="24" spans="2:10" ht="13" x14ac:dyDescent="0.3">
      <c r="B24" s="58"/>
      <c r="C24" s="60" t="s">
        <v>151</v>
      </c>
      <c r="D24" s="60"/>
      <c r="E24" s="60"/>
      <c r="F24" s="60"/>
      <c r="H24" s="84">
        <f>SUM(H18:H23)</f>
        <v>1</v>
      </c>
      <c r="I24" s="85">
        <f>+SUBTOTAL(9,I18:I23)</f>
        <v>149900</v>
      </c>
      <c r="J24" s="59"/>
    </row>
    <row r="25" spans="2:10" ht="13.5" thickBot="1" x14ac:dyDescent="0.35">
      <c r="B25" s="58"/>
      <c r="C25" s="60"/>
      <c r="D25" s="60"/>
      <c r="H25" s="88"/>
      <c r="I25" s="89"/>
      <c r="J25" s="59"/>
    </row>
    <row r="26" spans="2:10" ht="13.5" thickTop="1" x14ac:dyDescent="0.3">
      <c r="B26" s="58"/>
      <c r="C26" s="60"/>
      <c r="D26" s="60"/>
      <c r="H26" s="75"/>
      <c r="I26" s="69"/>
      <c r="J26" s="59"/>
    </row>
    <row r="27" spans="2:10" ht="13" x14ac:dyDescent="0.3">
      <c r="B27" s="58"/>
      <c r="C27" s="60"/>
      <c r="D27" s="60"/>
      <c r="H27" s="75"/>
      <c r="I27" s="69"/>
      <c r="J27" s="59"/>
    </row>
    <row r="28" spans="2:10" ht="13" x14ac:dyDescent="0.3">
      <c r="B28" s="58"/>
      <c r="C28" s="60"/>
      <c r="D28" s="60"/>
      <c r="H28" s="75"/>
      <c r="I28" s="69"/>
      <c r="J28" s="59"/>
    </row>
    <row r="29" spans="2:10" x14ac:dyDescent="0.25">
      <c r="B29" s="58"/>
      <c r="G29" s="75"/>
      <c r="H29" s="75"/>
      <c r="I29" s="75"/>
      <c r="J29" s="59"/>
    </row>
    <row r="30" spans="2:10" ht="13.5" thickBot="1" x14ac:dyDescent="0.35">
      <c r="B30" s="58"/>
      <c r="C30" s="76" t="str">
        <f>+'FOR-CSA-018'!C37</f>
        <v>Olga Lucía López</v>
      </c>
      <c r="D30" s="76"/>
      <c r="G30" s="76" t="str">
        <f>+'FOR-CSA-018'!H37</f>
        <v xml:space="preserve">Lizeth Ome </v>
      </c>
      <c r="H30" s="77"/>
      <c r="I30" s="75"/>
      <c r="J30" s="59"/>
    </row>
    <row r="31" spans="2:10" ht="13" x14ac:dyDescent="0.3">
      <c r="B31" s="58"/>
      <c r="C31" s="78" t="str">
        <f>+'FOR-CSA-018'!C38</f>
        <v>Técnica en conciliación de cartera</v>
      </c>
      <c r="D31" s="78"/>
      <c r="G31" s="78" t="str">
        <f>+'FOR-CSA-018'!H38</f>
        <v>Cartera - Cuentas Salud</v>
      </c>
      <c r="H31" s="75"/>
      <c r="I31" s="75"/>
      <c r="J31" s="59"/>
    </row>
    <row r="32" spans="2:10" ht="13" x14ac:dyDescent="0.3">
      <c r="B32" s="58"/>
      <c r="C32" s="78" t="str">
        <f>+'FOR-CSA-018'!C39</f>
        <v>Entidad</v>
      </c>
      <c r="D32" s="78"/>
      <c r="G32" s="78" t="str">
        <f>+'FOR-CSA-018'!H39</f>
        <v>EPS Comfenalco Valle.</v>
      </c>
      <c r="H32" s="75"/>
      <c r="I32" s="75"/>
      <c r="J32" s="59"/>
    </row>
    <row r="33" spans="2:10" ht="13" x14ac:dyDescent="0.3">
      <c r="B33" s="58"/>
      <c r="C33" s="78"/>
      <c r="D33" s="78"/>
      <c r="G33" s="78"/>
      <c r="H33" s="75"/>
      <c r="I33" s="75"/>
      <c r="J33" s="59"/>
    </row>
    <row r="34" spans="2:10" ht="13" x14ac:dyDescent="0.3">
      <c r="B34" s="58"/>
      <c r="C34" s="78"/>
      <c r="D34" s="78"/>
      <c r="G34" s="78"/>
      <c r="H34" s="75"/>
      <c r="I34" s="75"/>
      <c r="J34" s="59"/>
    </row>
    <row r="35" spans="2:10" ht="14" x14ac:dyDescent="0.25">
      <c r="B35" s="58"/>
      <c r="C35" s="108" t="s">
        <v>152</v>
      </c>
      <c r="D35" s="108"/>
      <c r="E35" s="108"/>
      <c r="F35" s="108"/>
      <c r="G35" s="108"/>
      <c r="H35" s="108"/>
      <c r="I35" s="108"/>
      <c r="J35" s="59"/>
    </row>
    <row r="36" spans="2:10" ht="13" x14ac:dyDescent="0.3">
      <c r="B36" s="58"/>
      <c r="C36" s="78"/>
      <c r="D36" s="78"/>
      <c r="G36" s="78"/>
      <c r="H36" s="75"/>
      <c r="I36" s="75"/>
      <c r="J36" s="59"/>
    </row>
    <row r="37" spans="2:10" ht="18.75" customHeight="1" thickBot="1" x14ac:dyDescent="0.3">
      <c r="B37" s="79"/>
      <c r="C37" s="80"/>
      <c r="D37" s="80"/>
      <c r="E37" s="80"/>
      <c r="F37" s="80"/>
      <c r="G37" s="77"/>
      <c r="H37" s="77"/>
      <c r="I37" s="77"/>
      <c r="J37" s="81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NIVEL CENTRAL CARTERA</dc:creator>
  <cp:lastModifiedBy>Neyla Lizeth Ome Guamanga</cp:lastModifiedBy>
  <cp:lastPrinted>2025-04-08T19:15:35Z</cp:lastPrinted>
  <dcterms:created xsi:type="dcterms:W3CDTF">2024-10-31T19:14:20Z</dcterms:created>
  <dcterms:modified xsi:type="dcterms:W3CDTF">2025-04-08T19:26:49Z</dcterms:modified>
</cp:coreProperties>
</file>