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0001006 ESE HOSP SAGRADO CORAZON DE JESUS DE QUIMBAYA\"/>
    </mc:Choice>
  </mc:AlternateContent>
  <xr:revisionPtr revIDLastSave="0" documentId="13_ncr:1_{15A318A5-942D-4D81-9F62-343A54774A77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24" i="4" s="1"/>
  <c r="C9" i="4"/>
  <c r="I30" i="3"/>
  <c r="H30" i="3"/>
  <c r="I28" i="3"/>
  <c r="H28" i="3"/>
  <c r="I25" i="3"/>
  <c r="I32" i="3" s="1"/>
  <c r="I33" i="3" s="1"/>
  <c r="H25" i="3"/>
  <c r="H32" i="3" s="1"/>
  <c r="H33" i="3" s="1"/>
  <c r="C12" i="4"/>
  <c r="C11" i="4"/>
  <c r="C9" i="3"/>
  <c r="I24" i="4" l="1"/>
  <c r="H17" i="4"/>
  <c r="AI1" i="2" l="1"/>
  <c r="AH1" i="2"/>
  <c r="AG1" i="2"/>
  <c r="AF1" i="2"/>
  <c r="AE1" i="2"/>
  <c r="AD1" i="2"/>
  <c r="AC1" i="2"/>
  <c r="AB1" i="2"/>
  <c r="AA1" i="2"/>
  <c r="Z1" i="2"/>
  <c r="S1" i="2"/>
  <c r="M1" i="2"/>
  <c r="J1" i="2"/>
  <c r="I1" i="2"/>
  <c r="L2" i="2"/>
  <c r="E33" i="1"/>
  <c r="D33" i="1"/>
  <c r="K1" i="2" l="1"/>
</calcChain>
</file>

<file path=xl/sharedStrings.xml><?xml version="1.0" encoding="utf-8"?>
<sst xmlns="http://schemas.openxmlformats.org/spreadsheetml/2006/main" count="324" uniqueCount="197">
  <si>
    <t xml:space="preserve">ESE SAGRADO CORAZON DE JESUS QUIMBAYA </t>
  </si>
  <si>
    <t>Cartera Radicada con Corte  28 - 02 -2025</t>
  </si>
  <si>
    <t>Entidad  Radicada :</t>
  </si>
  <si>
    <t>Nit De la Entidad Radicada :</t>
  </si>
  <si>
    <t>Factura</t>
  </si>
  <si>
    <t>Fecha</t>
  </si>
  <si>
    <t>valor factura</t>
  </si>
  <si>
    <t>VALOR INCIAL</t>
  </si>
  <si>
    <t xml:space="preserve"> Saldo_cartera </t>
  </si>
  <si>
    <t>CONTRATO</t>
  </si>
  <si>
    <t>HSCQ0000138398</t>
  </si>
  <si>
    <t>01/12/2024 10:03:47 a.m.</t>
  </si>
  <si>
    <t>HSCQ0000097376</t>
  </si>
  <si>
    <t>10/11/2023 11:06:01 p.m.</t>
  </si>
  <si>
    <t>HSCQ0000070424</t>
  </si>
  <si>
    <t>07/03/2023 05:07:33 a.m.</t>
  </si>
  <si>
    <t>HSCQ0000062351</t>
  </si>
  <si>
    <t>28/12/2022 10:58:16 p.m.</t>
  </si>
  <si>
    <t>HSCQ0000062230</t>
  </si>
  <si>
    <t>28/12/2022 01:00:01 a.m.</t>
  </si>
  <si>
    <t>HSCQ0000054210</t>
  </si>
  <si>
    <t>07/09/2022 04:59:53 p.m.</t>
  </si>
  <si>
    <t>HSCQ0000047313</t>
  </si>
  <si>
    <t>27/05/2022 06:53:47 a.m.</t>
  </si>
  <si>
    <t>HSCQ0000044551</t>
  </si>
  <si>
    <t>17/04/2022 12:07:03 p.m.</t>
  </si>
  <si>
    <t>HSCQ0000043418</t>
  </si>
  <si>
    <t>31/03/2022 01:06:39 a.m.</t>
  </si>
  <si>
    <t>HSCQ0000041878</t>
  </si>
  <si>
    <t>13/03/2022 08:54:48 p.m.</t>
  </si>
  <si>
    <t>HSCQ0000041437</t>
  </si>
  <si>
    <t>08/03/2022 10:49:58 a.m.</t>
  </si>
  <si>
    <t>HSCQ0000036575</t>
  </si>
  <si>
    <t>14/01/2022 11:19:28 p.m.</t>
  </si>
  <si>
    <t>HSCQ0000036439</t>
  </si>
  <si>
    <t>13/01/2022 08:28:45 p.m.</t>
  </si>
  <si>
    <t>HSCQ0000029611</t>
  </si>
  <si>
    <t>30/10/2021 08:20:32 a.m.</t>
  </si>
  <si>
    <t>HSCQ0000022738</t>
  </si>
  <si>
    <t>08/08/2021 07:57:13 p.m.</t>
  </si>
  <si>
    <t>HSCQ0000136877</t>
  </si>
  <si>
    <t>15/11/2024 10:33:17 a.m.</t>
  </si>
  <si>
    <t>HSCQ0000127535</t>
  </si>
  <si>
    <t>28/08/2024 05:47:26 p.m.</t>
  </si>
  <si>
    <t>HSCQ0000126448</t>
  </si>
  <si>
    <t>19/08/2024 04:38:47 a.m.</t>
  </si>
  <si>
    <t>HSCQ0000126136</t>
  </si>
  <si>
    <t>15/08/2024 05:01:32 p.m.</t>
  </si>
  <si>
    <t>HSCQ0000111272</t>
  </si>
  <si>
    <t>03/04/2024 05:10:32 p.m.</t>
  </si>
  <si>
    <t>HSCQ0000110404</t>
  </si>
  <si>
    <t>21/03/2024 11:32:06 p.m.</t>
  </si>
  <si>
    <t>HSCQ0000093203</t>
  </si>
  <si>
    <t>03/10/2023 09:38:28 a.m.</t>
  </si>
  <si>
    <t>HSCQ0000084067</t>
  </si>
  <si>
    <t>14/07/2023 10:18:41 p.m.</t>
  </si>
  <si>
    <t>HSCQ0000073528</t>
  </si>
  <si>
    <t>04/04/2023 11:03:34 a.m.</t>
  </si>
  <si>
    <t>HSCQ0000051754</t>
  </si>
  <si>
    <t>03/08/2022 10:47:35 a.m.</t>
  </si>
  <si>
    <t>HSCQ0000039091</t>
  </si>
  <si>
    <t>13/02/2022 04:52:56 p.m.</t>
  </si>
  <si>
    <t>Plan de Beneficios en Salud (PBS) por EPS - sin facturar o con facturación pendiente de radicar</t>
  </si>
  <si>
    <t>POS/EPS CONTRIBUTIVO RADICADA</t>
  </si>
  <si>
    <t>Plan subsidiado de salud EPS - Sin Radicar Evento</t>
  </si>
  <si>
    <t>POSS-EPS SUBSIDIADO RADICADA EVENTO</t>
  </si>
  <si>
    <t xml:space="preserve">COMFENALCO VALLE </t>
  </si>
  <si>
    <t>HSCQ138398</t>
  </si>
  <si>
    <t>HSCQ97376</t>
  </si>
  <si>
    <t>HSCQ70424</t>
  </si>
  <si>
    <t>HSCQ62351</t>
  </si>
  <si>
    <t>HSCQ62230</t>
  </si>
  <si>
    <t>HSCQ54210</t>
  </si>
  <si>
    <t>HSCQ47313</t>
  </si>
  <si>
    <t>HSCQ44551</t>
  </si>
  <si>
    <t>HSCQ43418</t>
  </si>
  <si>
    <t>HSCQ41878</t>
  </si>
  <si>
    <t>HSCQ41437</t>
  </si>
  <si>
    <t>HSCQ36575</t>
  </si>
  <si>
    <t>HSCQ36439</t>
  </si>
  <si>
    <t>HSCQ29611</t>
  </si>
  <si>
    <t>HSCQ22738</t>
  </si>
  <si>
    <t>HSCQ36877</t>
  </si>
  <si>
    <t>HSCQ27535</t>
  </si>
  <si>
    <t>HSCQ26448</t>
  </si>
  <si>
    <t>HSCQ26136</t>
  </si>
  <si>
    <t>HSCQ11272</t>
  </si>
  <si>
    <t>HSCQ10404</t>
  </si>
  <si>
    <t>HSCQ93203</t>
  </si>
  <si>
    <t>HSCQ84067</t>
  </si>
  <si>
    <t>HSCQ73528</t>
  </si>
  <si>
    <t>HSCQ51754</t>
  </si>
  <si>
    <t>HSCQ39091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</si>
  <si>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</si>
  <si>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</si>
  <si>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</si>
  <si>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</si>
  <si>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</si>
  <si>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</si>
  <si>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</si>
  <si>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</si>
  <si>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</si>
  <si>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</si>
  <si>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</si>
  <si>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</si>
  <si>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</si>
  <si>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</si>
  <si>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</si>
  <si>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</si>
  <si>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</si>
  <si>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</si>
  <si>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</si>
  <si>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</si>
  <si>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</si>
  <si>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</si>
  <si>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</si>
  <si>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</si>
  <si>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</si>
  <si>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</si>
  <si>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</si>
  <si>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</si>
  <si>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</si>
  <si>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</si>
  <si>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</si>
  <si>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</si>
  <si>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</si>
  <si>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</si>
  <si>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</si>
  <si>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</si>
  <si>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</si>
  <si>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</si>
  <si>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</si>
  <si>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Factura No Radicada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</si>
  <si>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</si>
  <si>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</si>
  <si>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</si>
  <si>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</si>
  <si>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</si>
  <si>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</si>
  <si>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</si>
  <si>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</si>
  <si>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</si>
  <si>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</si>
  <si>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</si>
  <si>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</si>
  <si>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</si>
  <si>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</si>
  <si>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</si>
  <si>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</si>
  <si>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</si>
  <si>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</si>
  <si>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</si>
  <si>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</si>
  <si>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</si>
  <si>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</si>
  <si>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</si>
  <si>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</si>
  <si>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</si>
  <si>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</si>
  <si>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</si>
  <si>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</si>
  <si>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</si>
  <si>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</si>
  <si>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</si>
  <si>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</si>
  <si>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</si>
  <si>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ESE HOSP SAGRADO CORAZON DE JESUS DE QUIMBAYA</t>
  </si>
  <si>
    <t>890001006_HSCQ138398</t>
  </si>
  <si>
    <t>890001006_HSCQ97376</t>
  </si>
  <si>
    <t>890001006_HSCQ70424</t>
  </si>
  <si>
    <t>890001006_HSCQ62351</t>
  </si>
  <si>
    <t>890001006_HSCQ62230</t>
  </si>
  <si>
    <t>890001006_HSCQ54210</t>
  </si>
  <si>
    <t>890001006_HSCQ47313</t>
  </si>
  <si>
    <t>890001006_HSCQ44551</t>
  </si>
  <si>
    <t>890001006_HSCQ43418</t>
  </si>
  <si>
    <t>890001006_HSCQ41878</t>
  </si>
  <si>
    <t>890001006_HSCQ41437</t>
  </si>
  <si>
    <t>890001006_HSCQ36575</t>
  </si>
  <si>
    <t>890001006_HSCQ36439</t>
  </si>
  <si>
    <t>890001006_HSCQ29611</t>
  </si>
  <si>
    <t>890001006_HSCQ22738</t>
  </si>
  <si>
    <t>890001006_HSCQ36877</t>
  </si>
  <si>
    <t>890001006_HSCQ27535</t>
  </si>
  <si>
    <t>890001006_HSCQ26448</t>
  </si>
  <si>
    <t>890001006_HSCQ26136</t>
  </si>
  <si>
    <t>890001006_HSCQ11272</t>
  </si>
  <si>
    <t>890001006_HSCQ10404</t>
  </si>
  <si>
    <t>890001006_HSCQ93203</t>
  </si>
  <si>
    <t>890001006_HSCQ84067</t>
  </si>
  <si>
    <t>890001006_HSCQ73528</t>
  </si>
  <si>
    <t>890001006_HSCQ51754</t>
  </si>
  <si>
    <t>890001006_HSCQ39091</t>
  </si>
  <si>
    <t>Señores : ESE HOSP SAGRADO CORAZON DE JESUS DE QUIMBAYA</t>
  </si>
  <si>
    <t>NIT: 890001006</t>
  </si>
  <si>
    <t>A continuacion me permito remitir nuestra respuesta al estado de cartera presentado en la fecha: 01/04/2025</t>
  </si>
  <si>
    <t>Con Corte al dia: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</si>
</sst>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&quot;$&quot;\ * #,##0_-;\-&quot;$&quot;\ * #,##0_-;_-&quot;$&quot;\ * &quot;-&quot;??_-;_-@_-"/>
    <numFmt numFmtId="167" formatCode="&quot;$&quot;\ #,##0"/>
    <numFmt numFmtId="168" formatCode="_-&quot;€&quot;\ * #,##0_-;\-&quot;€&quot;\ * #,##0_-;_-&quot;€&quot;\ * &quot;-&quot;??_-;_-@_-"/>
    <numFmt numFmtId="169" formatCode="[$-240A]d&quot; de &quot;mmmm&quot; de &quot;yyyy;@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/>
    <xf numFmtId="165" fontId="0" fillId="0" borderId="4" xfId="1" applyNumberFormat="1" applyFont="1" applyFill="1" applyBorder="1"/>
    <xf numFmtId="165" fontId="0" fillId="0" borderId="0" xfId="0" applyNumberFormat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166" fontId="4" fillId="0" borderId="4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166" fontId="5" fillId="0" borderId="4" xfId="2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7" fontId="5" fillId="4" borderId="4" xfId="2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4" fontId="5" fillId="5" borderId="4" xfId="0" applyNumberFormat="1" applyFont="1" applyFill="1" applyBorder="1" applyAlignment="1">
      <alignment horizontal="center" vertical="center" wrapText="1"/>
    </xf>
    <xf numFmtId="166" fontId="5" fillId="6" borderId="4" xfId="2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168" fontId="5" fillId="3" borderId="4" xfId="2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16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67" fontId="4" fillId="0" borderId="0" xfId="2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6" fontId="4" fillId="0" borderId="0" xfId="2" applyNumberFormat="1" applyFont="1" applyAlignment="1">
      <alignment horizontal="center" vertical="center"/>
    </xf>
    <xf numFmtId="0" fontId="8" fillId="0" borderId="0" xfId="3" applyFont="1"/>
    <xf numFmtId="0" fontId="8" fillId="0" borderId="5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3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9" xfId="3" applyFont="1" applyBorder="1"/>
    <xf numFmtId="0" fontId="8" fillId="0" borderId="10" xfId="3" applyFont="1" applyBorder="1"/>
    <xf numFmtId="0" fontId="9" fillId="0" borderId="0" xfId="3" applyFont="1"/>
    <xf numFmtId="14" fontId="8" fillId="0" borderId="0" xfId="3" applyNumberFormat="1" applyFont="1"/>
    <xf numFmtId="169" fontId="8" fillId="0" borderId="0" xfId="3" applyNumberFormat="1" applyFont="1"/>
    <xf numFmtId="14" fontId="8" fillId="0" borderId="0" xfId="3" applyNumberFormat="1" applyFont="1" applyAlignment="1">
      <alignment horizontal="left"/>
    </xf>
    <xf numFmtId="1" fontId="9" fillId="0" borderId="0" xfId="4" applyNumberFormat="1" applyFont="1" applyAlignment="1">
      <alignment horizontal="center" vertical="center"/>
    </xf>
    <xf numFmtId="167" fontId="9" fillId="0" borderId="0" xfId="3" applyNumberFormat="1" applyFont="1" applyAlignment="1">
      <alignment horizontal="center" vertical="center"/>
    </xf>
    <xf numFmtId="1" fontId="9" fillId="0" borderId="0" xfId="3" applyNumberFormat="1" applyFont="1" applyAlignment="1">
      <alignment horizontal="center"/>
    </xf>
    <xf numFmtId="170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70" fontId="8" fillId="0" borderId="0" xfId="3" applyNumberFormat="1" applyFont="1" applyAlignment="1">
      <alignment horizontal="right"/>
    </xf>
    <xf numFmtId="1" fontId="8" fillId="0" borderId="12" xfId="3" applyNumberFormat="1" applyFont="1" applyBorder="1" applyAlignment="1">
      <alignment horizontal="center"/>
    </xf>
    <xf numFmtId="170" fontId="8" fillId="0" borderId="12" xfId="3" applyNumberFormat="1" applyFont="1" applyBorder="1" applyAlignment="1">
      <alignment horizontal="right"/>
    </xf>
    <xf numFmtId="0" fontId="8" fillId="0" borderId="0" xfId="3" applyFont="1" applyAlignment="1">
      <alignment horizontal="center"/>
    </xf>
    <xf numFmtId="1" fontId="9" fillId="0" borderId="16" xfId="3" applyNumberFormat="1" applyFont="1" applyBorder="1" applyAlignment="1">
      <alignment horizontal="center"/>
    </xf>
    <xf numFmtId="170" fontId="9" fillId="0" borderId="16" xfId="3" applyNumberFormat="1" applyFont="1" applyBorder="1" applyAlignment="1">
      <alignment horizontal="right"/>
    </xf>
    <xf numFmtId="170" fontId="8" fillId="0" borderId="0" xfId="3" applyNumberFormat="1" applyFont="1"/>
    <xf numFmtId="170" fontId="9" fillId="0" borderId="12" xfId="3" applyNumberFormat="1" applyFont="1" applyBorder="1"/>
    <xf numFmtId="170" fontId="8" fillId="0" borderId="12" xfId="3" applyNumberFormat="1" applyFont="1" applyBorder="1"/>
    <xf numFmtId="170" fontId="9" fillId="0" borderId="0" xfId="3" applyNumberFormat="1" applyFont="1"/>
    <xf numFmtId="0" fontId="8" fillId="0" borderId="11" xfId="3" applyFont="1" applyBorder="1"/>
    <xf numFmtId="0" fontId="8" fillId="0" borderId="12" xfId="3" applyFont="1" applyBorder="1"/>
    <xf numFmtId="0" fontId="8" fillId="0" borderId="13" xfId="3" applyFont="1" applyBorder="1"/>
    <xf numFmtId="0" fontId="8" fillId="8" borderId="0" xfId="3" applyFont="1" applyFill="1"/>
    <xf numFmtId="0" fontId="9" fillId="0" borderId="0" xfId="3" applyFont="1" applyAlignment="1">
      <alignment horizontal="center"/>
    </xf>
    <xf numFmtId="1" fontId="9" fillId="0" borderId="0" xfId="4" applyNumberFormat="1" applyFont="1" applyAlignment="1">
      <alignment horizontal="right"/>
    </xf>
    <xf numFmtId="171" fontId="9" fillId="0" borderId="0" xfId="5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171" fontId="8" fillId="0" borderId="0" xfId="5" applyNumberFormat="1" applyFont="1" applyAlignment="1">
      <alignment horizontal="right"/>
    </xf>
    <xf numFmtId="172" fontId="8" fillId="0" borderId="16" xfId="5" applyNumberFormat="1" applyFont="1" applyBorder="1" applyAlignment="1">
      <alignment horizontal="center"/>
    </xf>
    <xf numFmtId="171" fontId="8" fillId="0" borderId="16" xfId="5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9" fillId="0" borderId="5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13" xfId="3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0D48D524-F802-4882-A91F-628FA3593F7B}"/>
    <cellStyle name="Millares 3" xfId="4" xr:uid="{064F0B20-1F89-46CA-8F37-5AFC7A55264E}"/>
    <cellStyle name="Moneda" xfId="2" builtinId="4"/>
    <cellStyle name="Normal" xfId="0" builtinId="0"/>
    <cellStyle name="Normal 2 2" xfId="3" xr:uid="{F9DB4E6A-8D45-4DC2-8AC6-57A2EE4B10F1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1CA5A07-7D0B-48F9-8CEA-7291F5FC3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CC64821-39E1-4BEF-A667-5E85FB5AE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B2FF75B-E968-4880-A7AC-DBB9854F8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06EFE2B-0F32-4B56-9109-5A31AE93C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3"/>
  <sheetViews>
    <sheetView topLeftCell="A26" workbookViewId="0">
      <selection activeCell="E33" sqref="E33"/>
    </sheetView>
  </sheetViews>
  <sheetFormatPr baseColWidth="10" defaultRowHeight="14.5" x14ac:dyDescent="0.35"/>
  <cols>
    <col min="1" max="1" width="25.26953125" bestFit="1" customWidth="1"/>
    <col min="2" max="2" width="23" bestFit="1" customWidth="1"/>
    <col min="6" max="6" width="85.1796875" bestFit="1" customWidth="1"/>
  </cols>
  <sheetData>
    <row r="2" spans="1:6" x14ac:dyDescent="0.35">
      <c r="A2" s="83" t="s">
        <v>0</v>
      </c>
      <c r="B2" s="84"/>
      <c r="C2" s="84"/>
      <c r="D2" s="84"/>
      <c r="E2" s="84"/>
      <c r="F2" s="85"/>
    </row>
    <row r="3" spans="1:6" x14ac:dyDescent="0.35">
      <c r="A3" s="86" t="s">
        <v>1</v>
      </c>
      <c r="B3" s="86"/>
      <c r="C3" s="86"/>
      <c r="D3" s="86"/>
      <c r="E3" s="86"/>
      <c r="F3" s="86"/>
    </row>
    <row r="4" spans="1:6" x14ac:dyDescent="0.35">
      <c r="A4" s="1" t="s">
        <v>2</v>
      </c>
      <c r="B4" s="1"/>
      <c r="C4" s="86" t="s">
        <v>66</v>
      </c>
      <c r="D4" s="86"/>
      <c r="E4" s="86"/>
      <c r="F4" s="86"/>
    </row>
    <row r="5" spans="1:6" x14ac:dyDescent="0.35">
      <c r="A5" s="1" t="s">
        <v>3</v>
      </c>
      <c r="B5" s="1"/>
      <c r="C5" s="86"/>
      <c r="D5" s="86"/>
      <c r="E5" s="86"/>
      <c r="F5" s="86"/>
    </row>
    <row r="6" spans="1:6" ht="43.5" x14ac:dyDescent="0.35">
      <c r="A6" s="2" t="s">
        <v>4</v>
      </c>
      <c r="B6" s="2" t="s">
        <v>5</v>
      </c>
      <c r="C6" s="3" t="s">
        <v>6</v>
      </c>
      <c r="D6" s="3" t="s">
        <v>7</v>
      </c>
      <c r="E6" s="3" t="s">
        <v>8</v>
      </c>
      <c r="F6" s="2" t="s">
        <v>9</v>
      </c>
    </row>
    <row r="7" spans="1:6" x14ac:dyDescent="0.35">
      <c r="A7" s="4" t="s">
        <v>10</v>
      </c>
      <c r="B7" s="4" t="s">
        <v>11</v>
      </c>
      <c r="C7" s="4"/>
      <c r="D7" s="5">
        <v>157443</v>
      </c>
      <c r="E7" s="5">
        <v>157443</v>
      </c>
      <c r="F7" s="4" t="s">
        <v>62</v>
      </c>
    </row>
    <row r="8" spans="1:6" x14ac:dyDescent="0.35">
      <c r="A8" s="4" t="s">
        <v>12</v>
      </c>
      <c r="B8" s="4" t="s">
        <v>13</v>
      </c>
      <c r="C8" s="4"/>
      <c r="D8" s="5">
        <v>175220</v>
      </c>
      <c r="E8" s="5">
        <v>175220</v>
      </c>
      <c r="F8" s="4" t="s">
        <v>62</v>
      </c>
    </row>
    <row r="9" spans="1:6" x14ac:dyDescent="0.35">
      <c r="A9" s="4" t="s">
        <v>14</v>
      </c>
      <c r="B9" s="4" t="s">
        <v>15</v>
      </c>
      <c r="C9" s="4"/>
      <c r="D9" s="5">
        <v>103600</v>
      </c>
      <c r="E9" s="5">
        <v>103600</v>
      </c>
      <c r="F9" s="4" t="s">
        <v>63</v>
      </c>
    </row>
    <row r="10" spans="1:6" x14ac:dyDescent="0.35">
      <c r="A10" s="4" t="s">
        <v>16</v>
      </c>
      <c r="B10" s="4" t="s">
        <v>17</v>
      </c>
      <c r="C10" s="4"/>
      <c r="D10" s="5">
        <v>89300</v>
      </c>
      <c r="E10" s="5">
        <v>89300</v>
      </c>
      <c r="F10" s="4" t="s">
        <v>63</v>
      </c>
    </row>
    <row r="11" spans="1:6" x14ac:dyDescent="0.35">
      <c r="A11" s="4" t="s">
        <v>18</v>
      </c>
      <c r="B11" s="4" t="s">
        <v>19</v>
      </c>
      <c r="C11" s="4"/>
      <c r="D11" s="5">
        <v>135950</v>
      </c>
      <c r="E11" s="5">
        <v>135950</v>
      </c>
      <c r="F11" s="4" t="s">
        <v>63</v>
      </c>
    </row>
    <row r="12" spans="1:6" x14ac:dyDescent="0.35">
      <c r="A12" s="4" t="s">
        <v>20</v>
      </c>
      <c r="B12" s="4" t="s">
        <v>21</v>
      </c>
      <c r="C12" s="4"/>
      <c r="D12" s="5">
        <v>77400</v>
      </c>
      <c r="E12" s="5">
        <v>77400</v>
      </c>
      <c r="F12" s="4" t="s">
        <v>63</v>
      </c>
    </row>
    <row r="13" spans="1:6" x14ac:dyDescent="0.35">
      <c r="A13" s="4" t="s">
        <v>22</v>
      </c>
      <c r="B13" s="4" t="s">
        <v>23</v>
      </c>
      <c r="C13" s="4"/>
      <c r="D13" s="5">
        <v>139000</v>
      </c>
      <c r="E13" s="5">
        <v>139000</v>
      </c>
      <c r="F13" s="4" t="s">
        <v>63</v>
      </c>
    </row>
    <row r="14" spans="1:6" x14ac:dyDescent="0.35">
      <c r="A14" s="4" t="s">
        <v>24</v>
      </c>
      <c r="B14" s="4" t="s">
        <v>25</v>
      </c>
      <c r="C14" s="4"/>
      <c r="D14" s="5">
        <v>67900</v>
      </c>
      <c r="E14" s="5">
        <v>67900</v>
      </c>
      <c r="F14" s="4" t="s">
        <v>63</v>
      </c>
    </row>
    <row r="15" spans="1:6" x14ac:dyDescent="0.35">
      <c r="A15" s="4" t="s">
        <v>26</v>
      </c>
      <c r="B15" s="4" t="s">
        <v>27</v>
      </c>
      <c r="C15" s="4"/>
      <c r="D15" s="5">
        <v>65700</v>
      </c>
      <c r="E15" s="5">
        <v>65700</v>
      </c>
      <c r="F15" s="4" t="s">
        <v>63</v>
      </c>
    </row>
    <row r="16" spans="1:6" x14ac:dyDescent="0.35">
      <c r="A16" s="4" t="s">
        <v>28</v>
      </c>
      <c r="B16" s="4" t="s">
        <v>29</v>
      </c>
      <c r="C16" s="4"/>
      <c r="D16" s="5">
        <v>139100</v>
      </c>
      <c r="E16" s="5">
        <v>139100</v>
      </c>
      <c r="F16" s="4" t="s">
        <v>63</v>
      </c>
    </row>
    <row r="17" spans="1:6" x14ac:dyDescent="0.35">
      <c r="A17" s="4" t="s">
        <v>30</v>
      </c>
      <c r="B17" s="4" t="s">
        <v>31</v>
      </c>
      <c r="C17" s="4"/>
      <c r="D17" s="5">
        <v>152350</v>
      </c>
      <c r="E17" s="5">
        <v>152350</v>
      </c>
      <c r="F17" s="4" t="s">
        <v>63</v>
      </c>
    </row>
    <row r="18" spans="1:6" x14ac:dyDescent="0.35">
      <c r="A18" s="4" t="s">
        <v>32</v>
      </c>
      <c r="B18" s="4" t="s">
        <v>33</v>
      </c>
      <c r="C18" s="4"/>
      <c r="D18" s="5">
        <v>72600</v>
      </c>
      <c r="E18" s="5">
        <v>72600</v>
      </c>
      <c r="F18" s="4" t="s">
        <v>63</v>
      </c>
    </row>
    <row r="19" spans="1:6" x14ac:dyDescent="0.35">
      <c r="A19" s="4" t="s">
        <v>34</v>
      </c>
      <c r="B19" s="4" t="s">
        <v>35</v>
      </c>
      <c r="C19" s="4"/>
      <c r="D19" s="5">
        <v>66550</v>
      </c>
      <c r="E19" s="5">
        <v>66550</v>
      </c>
      <c r="F19" s="4" t="s">
        <v>63</v>
      </c>
    </row>
    <row r="20" spans="1:6" x14ac:dyDescent="0.35">
      <c r="A20" s="4" t="s">
        <v>36</v>
      </c>
      <c r="B20" s="4" t="s">
        <v>37</v>
      </c>
      <c r="C20" s="4"/>
      <c r="D20" s="5">
        <v>63250</v>
      </c>
      <c r="E20" s="5">
        <v>63250</v>
      </c>
      <c r="F20" s="4" t="s">
        <v>63</v>
      </c>
    </row>
    <row r="21" spans="1:6" x14ac:dyDescent="0.35">
      <c r="A21" s="4" t="s">
        <v>38</v>
      </c>
      <c r="B21" s="4" t="s">
        <v>39</v>
      </c>
      <c r="C21" s="4"/>
      <c r="D21" s="5">
        <v>126400</v>
      </c>
      <c r="E21" s="5">
        <v>126400</v>
      </c>
      <c r="F21" s="4" t="s">
        <v>63</v>
      </c>
    </row>
    <row r="22" spans="1:6" x14ac:dyDescent="0.35">
      <c r="A22" s="4" t="s">
        <v>40</v>
      </c>
      <c r="B22" s="4" t="s">
        <v>41</v>
      </c>
      <c r="C22" s="4"/>
      <c r="D22" s="5">
        <v>92555</v>
      </c>
      <c r="E22" s="5">
        <v>92555</v>
      </c>
      <c r="F22" s="4" t="s">
        <v>64</v>
      </c>
    </row>
    <row r="23" spans="1:6" x14ac:dyDescent="0.35">
      <c r="A23" s="4" t="s">
        <v>42</v>
      </c>
      <c r="B23" s="4" t="s">
        <v>43</v>
      </c>
      <c r="C23" s="4"/>
      <c r="D23" s="5">
        <v>75763</v>
      </c>
      <c r="E23" s="5">
        <v>75763</v>
      </c>
      <c r="F23" s="4" t="s">
        <v>64</v>
      </c>
    </row>
    <row r="24" spans="1:6" x14ac:dyDescent="0.35">
      <c r="A24" s="4" t="s">
        <v>44</v>
      </c>
      <c r="B24" s="4" t="s">
        <v>45</v>
      </c>
      <c r="C24" s="4"/>
      <c r="D24" s="5">
        <v>179454</v>
      </c>
      <c r="E24" s="5">
        <v>179454</v>
      </c>
      <c r="F24" s="4" t="s">
        <v>65</v>
      </c>
    </row>
    <row r="25" spans="1:6" x14ac:dyDescent="0.35">
      <c r="A25" s="4" t="s">
        <v>46</v>
      </c>
      <c r="B25" s="4" t="s">
        <v>47</v>
      </c>
      <c r="C25" s="4"/>
      <c r="D25" s="5">
        <v>161280</v>
      </c>
      <c r="E25" s="5">
        <v>161280</v>
      </c>
      <c r="F25" s="4" t="s">
        <v>65</v>
      </c>
    </row>
    <row r="26" spans="1:6" x14ac:dyDescent="0.35">
      <c r="A26" s="4" t="s">
        <v>48</v>
      </c>
      <c r="B26" s="4" t="s">
        <v>49</v>
      </c>
      <c r="C26" s="4"/>
      <c r="D26" s="5">
        <v>78500</v>
      </c>
      <c r="E26" s="5">
        <v>78500</v>
      </c>
      <c r="F26" s="4" t="s">
        <v>65</v>
      </c>
    </row>
    <row r="27" spans="1:6" x14ac:dyDescent="0.35">
      <c r="A27" s="4" t="s">
        <v>50</v>
      </c>
      <c r="B27" s="4" t="s">
        <v>51</v>
      </c>
      <c r="C27" s="4"/>
      <c r="D27" s="5">
        <v>85400</v>
      </c>
      <c r="E27" s="5">
        <v>85400</v>
      </c>
      <c r="F27" s="4" t="s">
        <v>65</v>
      </c>
    </row>
    <row r="28" spans="1:6" x14ac:dyDescent="0.35">
      <c r="A28" s="4" t="s">
        <v>52</v>
      </c>
      <c r="B28" s="4" t="s">
        <v>53</v>
      </c>
      <c r="C28" s="4"/>
      <c r="D28" s="5">
        <v>7000</v>
      </c>
      <c r="E28" s="5">
        <v>7000</v>
      </c>
      <c r="F28" s="4" t="s">
        <v>64</v>
      </c>
    </row>
    <row r="29" spans="1:6" x14ac:dyDescent="0.35">
      <c r="A29" s="4" t="s">
        <v>54</v>
      </c>
      <c r="B29" s="4" t="s">
        <v>55</v>
      </c>
      <c r="C29" s="4"/>
      <c r="D29" s="5">
        <v>168525</v>
      </c>
      <c r="E29" s="5">
        <v>168525</v>
      </c>
      <c r="F29" s="4" t="s">
        <v>64</v>
      </c>
    </row>
    <row r="30" spans="1:6" x14ac:dyDescent="0.35">
      <c r="A30" s="4" t="s">
        <v>56</v>
      </c>
      <c r="B30" s="4" t="s">
        <v>57</v>
      </c>
      <c r="C30" s="4"/>
      <c r="D30" s="5">
        <v>21000</v>
      </c>
      <c r="E30" s="5">
        <v>21000</v>
      </c>
      <c r="F30" s="4" t="s">
        <v>65</v>
      </c>
    </row>
    <row r="31" spans="1:6" x14ac:dyDescent="0.35">
      <c r="A31" s="4" t="s">
        <v>58</v>
      </c>
      <c r="B31" s="4" t="s">
        <v>59</v>
      </c>
      <c r="C31" s="4"/>
      <c r="D31" s="5">
        <v>24000</v>
      </c>
      <c r="E31" s="5">
        <v>24000</v>
      </c>
      <c r="F31" s="4" t="s">
        <v>65</v>
      </c>
    </row>
    <row r="32" spans="1:6" x14ac:dyDescent="0.35">
      <c r="A32" s="4" t="s">
        <v>60</v>
      </c>
      <c r="B32" s="4" t="s">
        <v>61</v>
      </c>
      <c r="C32" s="4"/>
      <c r="D32" s="5">
        <v>65700</v>
      </c>
      <c r="E32" s="5">
        <v>65700</v>
      </c>
      <c r="F32" s="4" t="s">
        <v>65</v>
      </c>
    </row>
    <row r="33" spans="4:5" x14ac:dyDescent="0.35">
      <c r="D33" s="6">
        <f>SUM(D7:D32)</f>
        <v>2590940</v>
      </c>
      <c r="E33" s="6">
        <f>SUM(E7:E32)</f>
        <v>2590940</v>
      </c>
    </row>
  </sheetData>
  <mergeCells count="4">
    <mergeCell ref="A2:F2"/>
    <mergeCell ref="A3:F3"/>
    <mergeCell ref="C4:F4"/>
    <mergeCell ref="C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FCCFA-176D-4B9D-8918-CCBCF36179DB}">
  <dimension ref="A1:AN28"/>
  <sheetViews>
    <sheetView workbookViewId="0">
      <selection activeCell="G7" sqref="G7"/>
    </sheetView>
  </sheetViews>
  <sheetFormatPr baseColWidth="10" defaultColWidth="11" defaultRowHeight="14.5" x14ac:dyDescent="0.35"/>
  <cols>
    <col min="1" max="1" width="8.1796875" bestFit="1" customWidth="1"/>
    <col min="2" max="2" width="39.453125" bestFit="1" customWidth="1"/>
    <col min="3" max="3" width="6.36328125" bestFit="1" customWidth="1"/>
    <col min="4" max="5" width="9.54296875" bestFit="1" customWidth="1"/>
    <col min="6" max="6" width="17.81640625" bestFit="1" customWidth="1"/>
    <col min="7" max="7" width="8.453125" bestFit="1" customWidth="1"/>
    <col min="8" max="8" width="8.08984375" bestFit="1" customWidth="1"/>
    <col min="9" max="10" width="8.7265625" bestFit="1" customWidth="1"/>
    <col min="11" max="11" width="17.7265625" bestFit="1" customWidth="1"/>
    <col min="12" max="12" width="13.90625" bestFit="1" customWidth="1"/>
    <col min="13" max="13" width="9.81640625" bestFit="1" customWidth="1"/>
    <col min="14" max="14" width="10.453125" bestFit="1" customWidth="1"/>
    <col min="15" max="15" width="10.08984375" bestFit="1" customWidth="1"/>
    <col min="16" max="16" width="9.453125" bestFit="1" customWidth="1"/>
    <col min="17" max="17" width="8.7265625" bestFit="1" customWidth="1"/>
    <col min="18" max="18" width="9.1796875" bestFit="1" customWidth="1"/>
    <col min="19" max="19" width="10.1796875" bestFit="1" customWidth="1"/>
    <col min="20" max="20" width="10.36328125" bestFit="1" customWidth="1"/>
    <col min="21" max="21" width="10.6328125" bestFit="1" customWidth="1"/>
    <col min="22" max="22" width="10.36328125" bestFit="1" customWidth="1"/>
    <col min="23" max="23" width="8.08984375" bestFit="1" customWidth="1"/>
    <col min="24" max="24" width="6.90625" bestFit="1" customWidth="1"/>
    <col min="25" max="25" width="7.36328125" bestFit="1" customWidth="1"/>
    <col min="26" max="26" width="10" bestFit="1" customWidth="1"/>
    <col min="27" max="27" width="8.7265625" bestFit="1" customWidth="1"/>
    <col min="28" max="28" width="9" bestFit="1" customWidth="1"/>
    <col min="29" max="29" width="9.08984375" bestFit="1" customWidth="1"/>
    <col min="30" max="30" width="10.1796875" bestFit="1" customWidth="1"/>
    <col min="31" max="31" width="10.7265625" bestFit="1" customWidth="1"/>
    <col min="32" max="33" width="10.90625" bestFit="1" customWidth="1"/>
    <col min="34" max="34" width="10.7265625" bestFit="1" customWidth="1"/>
    <col min="35" max="35" width="10" bestFit="1" customWidth="1"/>
    <col min="36" max="36" width="9.6328125" bestFit="1" customWidth="1"/>
    <col min="37" max="38" width="10.81640625" bestFit="1" customWidth="1"/>
    <col min="39" max="39" width="9.453125" bestFit="1" customWidth="1"/>
    <col min="40" max="40" width="10.90625" bestFit="1" customWidth="1"/>
  </cols>
  <sheetData>
    <row r="1" spans="1:40" s="13" customFormat="1" ht="10" x14ac:dyDescent="0.35">
      <c r="A1" s="27"/>
      <c r="G1" s="28"/>
      <c r="H1" s="28"/>
      <c r="I1" s="29">
        <f>+SUBTOTAL(9,I3:I26697)</f>
        <v>2590940</v>
      </c>
      <c r="J1" s="29">
        <f>+SUBTOTAL(9,J3:J26697)</f>
        <v>2590940</v>
      </c>
      <c r="K1" s="30">
        <f>+J1-SUM(Z1:AH1)</f>
        <v>0</v>
      </c>
      <c r="L1" s="31"/>
      <c r="M1" s="29">
        <f>+SUBTOTAL(9,M3:M26697)</f>
        <v>0</v>
      </c>
      <c r="N1" s="31"/>
      <c r="O1" s="28"/>
      <c r="P1" s="28"/>
      <c r="Q1" s="28"/>
      <c r="R1" s="28"/>
      <c r="S1" s="32">
        <f>+SUBTOTAL(9,S3:S26697)</f>
        <v>0</v>
      </c>
      <c r="T1" s="31"/>
      <c r="U1" s="31"/>
      <c r="V1" s="31"/>
      <c r="W1" s="31"/>
      <c r="X1" s="31"/>
      <c r="Y1" s="31"/>
      <c r="Z1" s="29">
        <f t="shared" ref="Z1:AI1" si="0">+SUBTOTAL(9,Z3:Z26697)</f>
        <v>0</v>
      </c>
      <c r="AA1" s="29">
        <f t="shared" si="0"/>
        <v>2590940</v>
      </c>
      <c r="AB1" s="29">
        <f>+SUBTOTAL(9,AB3:AB26697)</f>
        <v>0</v>
      </c>
      <c r="AC1" s="29">
        <f t="shared" si="0"/>
        <v>0</v>
      </c>
      <c r="AD1" s="29">
        <f t="shared" si="0"/>
        <v>0</v>
      </c>
      <c r="AE1" s="29">
        <f t="shared" si="0"/>
        <v>0</v>
      </c>
      <c r="AF1" s="29">
        <f t="shared" si="0"/>
        <v>0</v>
      </c>
      <c r="AG1" s="29">
        <f t="shared" si="0"/>
        <v>0</v>
      </c>
      <c r="AH1" s="29">
        <f t="shared" si="0"/>
        <v>0</v>
      </c>
      <c r="AI1" s="29">
        <f t="shared" si="0"/>
        <v>0</v>
      </c>
      <c r="AJ1" s="31"/>
      <c r="AK1" s="31"/>
      <c r="AL1" s="31"/>
      <c r="AM1" s="31"/>
      <c r="AN1" s="29"/>
    </row>
    <row r="2" spans="1:40" s="13" customFormat="1" ht="30" x14ac:dyDescent="0.35">
      <c r="A2" s="15" t="s">
        <v>93</v>
      </c>
      <c r="B2" s="15" t="s">
        <v>94</v>
      </c>
      <c r="C2" s="15" t="s">
        <v>95</v>
      </c>
      <c r="D2" s="15" t="s">
        <v>96</v>
      </c>
      <c r="E2" s="15" t="s">
        <v>97</v>
      </c>
      <c r="F2" s="15" t="s">
        <v>98</v>
      </c>
      <c r="G2" s="16" t="s">
        <v>99</v>
      </c>
      <c r="H2" s="16" t="s">
        <v>100</v>
      </c>
      <c r="I2" s="17" t="s">
        <v>101</v>
      </c>
      <c r="J2" s="17" t="s">
        <v>102</v>
      </c>
      <c r="K2" s="18" t="s">
        <v>103</v>
      </c>
      <c r="L2" s="19" t="str">
        <f ca="1">+CONCATENATE("ESTADO EPS ",TEXT(TODAY(),"DD-MM-YYYY"))</f>
        <v>ESTADO EPS 11-04-2025</v>
      </c>
      <c r="M2" s="20" t="s">
        <v>104</v>
      </c>
      <c r="N2" s="21" t="s">
        <v>105</v>
      </c>
      <c r="O2" s="22" t="s">
        <v>106</v>
      </c>
      <c r="P2" s="22" t="s">
        <v>107</v>
      </c>
      <c r="Q2" s="22" t="s">
        <v>108</v>
      </c>
      <c r="R2" s="22" t="s">
        <v>109</v>
      </c>
      <c r="S2" s="23" t="s">
        <v>112</v>
      </c>
      <c r="T2" s="24" t="s">
        <v>113</v>
      </c>
      <c r="U2" s="24" t="s">
        <v>114</v>
      </c>
      <c r="V2" s="24" t="s">
        <v>115</v>
      </c>
      <c r="W2" s="24" t="s">
        <v>116</v>
      </c>
      <c r="X2" s="24" t="s">
        <v>117</v>
      </c>
      <c r="Y2" s="24" t="s">
        <v>118</v>
      </c>
      <c r="Z2" s="25" t="s">
        <v>119</v>
      </c>
      <c r="AA2" s="25" t="s">
        <v>120</v>
      </c>
      <c r="AB2" s="25" t="s">
        <v>121</v>
      </c>
      <c r="AC2" s="25" t="s">
        <v>111</v>
      </c>
      <c r="AD2" s="25" t="s">
        <v>122</v>
      </c>
      <c r="AE2" s="25" t="s">
        <v>110</v>
      </c>
      <c r="AF2" s="25" t="s">
        <v>123</v>
      </c>
      <c r="AG2" s="25" t="s">
        <v>124</v>
      </c>
      <c r="AH2" s="25" t="s">
        <v>125</v>
      </c>
      <c r="AI2" s="26" t="s">
        <v>126</v>
      </c>
      <c r="AJ2" s="26" t="s">
        <v>127</v>
      </c>
      <c r="AK2" s="26" t="s">
        <v>128</v>
      </c>
      <c r="AL2" s="26" t="s">
        <v>129</v>
      </c>
      <c r="AM2" s="26" t="s">
        <v>130</v>
      </c>
      <c r="AN2" s="26" t="s">
        <v>131</v>
      </c>
    </row>
    <row r="3" spans="1:40" s="13" customFormat="1" ht="10" x14ac:dyDescent="0.35">
      <c r="A3" s="7">
        <v>890001006</v>
      </c>
      <c r="B3" s="8" t="s">
        <v>166</v>
      </c>
      <c r="C3" s="9"/>
      <c r="D3" s="9" t="s">
        <v>67</v>
      </c>
      <c r="E3" s="9" t="s">
        <v>67</v>
      </c>
      <c r="F3" s="9" t="s">
        <v>167</v>
      </c>
      <c r="G3" s="10">
        <v>45627</v>
      </c>
      <c r="H3" s="9"/>
      <c r="I3" s="11">
        <v>157443</v>
      </c>
      <c r="J3" s="11">
        <v>157443</v>
      </c>
      <c r="K3" s="9" t="e">
        <v>#N/A</v>
      </c>
      <c r="L3" s="9" t="s">
        <v>132</v>
      </c>
      <c r="M3" s="12">
        <v>0</v>
      </c>
      <c r="N3" s="9"/>
      <c r="O3" s="9"/>
      <c r="P3" s="9"/>
      <c r="Q3" s="9"/>
      <c r="R3" s="9"/>
      <c r="S3" s="12">
        <v>0</v>
      </c>
      <c r="T3" s="9"/>
      <c r="U3" s="9"/>
      <c r="V3" s="9"/>
      <c r="W3" s="9"/>
      <c r="X3" s="9"/>
      <c r="Y3" s="9"/>
      <c r="Z3" s="9"/>
      <c r="AA3" s="11">
        <v>157443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</row>
    <row r="4" spans="1:40" s="13" customFormat="1" ht="10" x14ac:dyDescent="0.35">
      <c r="A4" s="7">
        <v>890001006</v>
      </c>
      <c r="B4" s="8" t="s">
        <v>166</v>
      </c>
      <c r="C4" s="9"/>
      <c r="D4" s="9" t="s">
        <v>68</v>
      </c>
      <c r="E4" s="9" t="s">
        <v>68</v>
      </c>
      <c r="F4" s="9" t="s">
        <v>168</v>
      </c>
      <c r="G4" s="10">
        <v>45240</v>
      </c>
      <c r="H4" s="9"/>
      <c r="I4" s="11">
        <v>175220</v>
      </c>
      <c r="J4" s="11">
        <v>175220</v>
      </c>
      <c r="K4" s="9" t="s">
        <v>121</v>
      </c>
      <c r="L4" s="9" t="s">
        <v>132</v>
      </c>
      <c r="M4" s="12">
        <v>0</v>
      </c>
      <c r="N4" s="9"/>
      <c r="O4" s="9"/>
      <c r="P4" s="9"/>
      <c r="Q4" s="9"/>
      <c r="R4" s="9"/>
      <c r="S4" s="12">
        <v>0</v>
      </c>
      <c r="T4" s="9"/>
      <c r="U4" s="9"/>
      <c r="V4" s="9"/>
      <c r="W4" s="9"/>
      <c r="X4" s="9"/>
      <c r="Y4" s="9"/>
      <c r="Z4" s="9"/>
      <c r="AA4" s="11">
        <v>175220</v>
      </c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</row>
    <row r="5" spans="1:40" s="13" customFormat="1" ht="10" x14ac:dyDescent="0.35">
      <c r="A5" s="7">
        <v>890001006</v>
      </c>
      <c r="B5" s="8" t="s">
        <v>166</v>
      </c>
      <c r="C5" s="9"/>
      <c r="D5" s="9" t="s">
        <v>69</v>
      </c>
      <c r="E5" s="9" t="s">
        <v>69</v>
      </c>
      <c r="F5" s="9" t="s">
        <v>169</v>
      </c>
      <c r="G5" s="10">
        <v>44992</v>
      </c>
      <c r="H5" s="9"/>
      <c r="I5" s="11">
        <v>103600</v>
      </c>
      <c r="J5" s="11">
        <v>103600</v>
      </c>
      <c r="K5" s="9" t="s">
        <v>121</v>
      </c>
      <c r="L5" s="9" t="s">
        <v>132</v>
      </c>
      <c r="M5" s="12">
        <v>0</v>
      </c>
      <c r="N5" s="9"/>
      <c r="O5" s="9"/>
      <c r="P5" s="9"/>
      <c r="Q5" s="9"/>
      <c r="R5" s="9"/>
      <c r="S5" s="12">
        <v>0</v>
      </c>
      <c r="T5" s="9"/>
      <c r="U5" s="9"/>
      <c r="V5" s="9"/>
      <c r="W5" s="9"/>
      <c r="X5" s="9"/>
      <c r="Y5" s="9"/>
      <c r="Z5" s="9"/>
      <c r="AA5" s="11">
        <v>103600</v>
      </c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</row>
    <row r="6" spans="1:40" s="13" customFormat="1" ht="10" x14ac:dyDescent="0.35">
      <c r="A6" s="7">
        <v>890001006</v>
      </c>
      <c r="B6" s="8" t="s">
        <v>166</v>
      </c>
      <c r="C6" s="9"/>
      <c r="D6" s="9" t="s">
        <v>70</v>
      </c>
      <c r="E6" s="9" t="s">
        <v>70</v>
      </c>
      <c r="F6" s="9" t="s">
        <v>170</v>
      </c>
      <c r="G6" s="10">
        <v>44923</v>
      </c>
      <c r="H6" s="9"/>
      <c r="I6" s="11">
        <v>89300</v>
      </c>
      <c r="J6" s="11">
        <v>89300</v>
      </c>
      <c r="K6" s="9" t="s">
        <v>121</v>
      </c>
      <c r="L6" s="9" t="s">
        <v>132</v>
      </c>
      <c r="M6" s="12">
        <v>0</v>
      </c>
      <c r="N6" s="9"/>
      <c r="O6" s="9"/>
      <c r="P6" s="9"/>
      <c r="Q6" s="9"/>
      <c r="R6" s="9"/>
      <c r="S6" s="12">
        <v>0</v>
      </c>
      <c r="T6" s="9"/>
      <c r="U6" s="9"/>
      <c r="V6" s="9"/>
      <c r="W6" s="9"/>
      <c r="X6" s="9"/>
      <c r="Y6" s="9"/>
      <c r="Z6" s="9"/>
      <c r="AA6" s="11">
        <v>89300</v>
      </c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0" s="13" customFormat="1" ht="10" x14ac:dyDescent="0.35">
      <c r="A7" s="7">
        <v>890001006</v>
      </c>
      <c r="B7" s="8" t="s">
        <v>166</v>
      </c>
      <c r="C7" s="9"/>
      <c r="D7" s="9" t="s">
        <v>71</v>
      </c>
      <c r="E7" s="9" t="s">
        <v>71</v>
      </c>
      <c r="F7" s="9" t="s">
        <v>171</v>
      </c>
      <c r="G7" s="10">
        <v>44923</v>
      </c>
      <c r="H7" s="9"/>
      <c r="I7" s="11">
        <v>135950</v>
      </c>
      <c r="J7" s="11">
        <v>135950</v>
      </c>
      <c r="K7" s="9" t="s">
        <v>121</v>
      </c>
      <c r="L7" s="9" t="s">
        <v>132</v>
      </c>
      <c r="M7" s="12">
        <v>0</v>
      </c>
      <c r="N7" s="9"/>
      <c r="O7" s="9"/>
      <c r="P7" s="9"/>
      <c r="Q7" s="9"/>
      <c r="R7" s="9"/>
      <c r="S7" s="12">
        <v>0</v>
      </c>
      <c r="T7" s="9"/>
      <c r="U7" s="9"/>
      <c r="V7" s="9"/>
      <c r="W7" s="9"/>
      <c r="X7" s="9"/>
      <c r="Y7" s="9"/>
      <c r="Z7" s="9"/>
      <c r="AA7" s="11">
        <v>135950</v>
      </c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</row>
    <row r="8" spans="1:40" s="14" customFormat="1" ht="10" x14ac:dyDescent="0.35">
      <c r="A8" s="7">
        <v>890001006</v>
      </c>
      <c r="B8" s="8" t="s">
        <v>166</v>
      </c>
      <c r="C8" s="9"/>
      <c r="D8" s="9" t="s">
        <v>72</v>
      </c>
      <c r="E8" s="9" t="s">
        <v>72</v>
      </c>
      <c r="F8" s="9" t="s">
        <v>172</v>
      </c>
      <c r="G8" s="10">
        <v>44811</v>
      </c>
      <c r="H8" s="9"/>
      <c r="I8" s="11">
        <v>77400</v>
      </c>
      <c r="J8" s="11">
        <v>77400</v>
      </c>
      <c r="K8" s="9" t="s">
        <v>121</v>
      </c>
      <c r="L8" s="9" t="s">
        <v>132</v>
      </c>
      <c r="M8" s="12">
        <v>0</v>
      </c>
      <c r="N8" s="9"/>
      <c r="O8" s="9"/>
      <c r="P8" s="9"/>
      <c r="Q8" s="9"/>
      <c r="R8" s="9"/>
      <c r="S8" s="12">
        <v>0</v>
      </c>
      <c r="T8" s="9"/>
      <c r="U8" s="9"/>
      <c r="V8" s="9"/>
      <c r="W8" s="9"/>
      <c r="X8" s="9"/>
      <c r="Y8" s="9"/>
      <c r="Z8" s="9"/>
      <c r="AA8" s="11">
        <v>77400</v>
      </c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s="14" customFormat="1" ht="10" x14ac:dyDescent="0.35">
      <c r="A9" s="7">
        <v>890001006</v>
      </c>
      <c r="B9" s="8" t="s">
        <v>166</v>
      </c>
      <c r="C9" s="9"/>
      <c r="D9" s="9" t="s">
        <v>73</v>
      </c>
      <c r="E9" s="9" t="s">
        <v>73</v>
      </c>
      <c r="F9" s="9" t="s">
        <v>173</v>
      </c>
      <c r="G9" s="10">
        <v>44708</v>
      </c>
      <c r="H9" s="9"/>
      <c r="I9" s="11">
        <v>139000</v>
      </c>
      <c r="J9" s="11">
        <v>139000</v>
      </c>
      <c r="K9" s="9" t="s">
        <v>121</v>
      </c>
      <c r="L9" s="9" t="s">
        <v>132</v>
      </c>
      <c r="M9" s="12">
        <v>0</v>
      </c>
      <c r="N9" s="9"/>
      <c r="O9" s="9"/>
      <c r="P9" s="9"/>
      <c r="Q9" s="9"/>
      <c r="R9" s="9"/>
      <c r="S9" s="12">
        <v>0</v>
      </c>
      <c r="T9" s="9"/>
      <c r="U9" s="9"/>
      <c r="V9" s="9"/>
      <c r="W9" s="9"/>
      <c r="X9" s="9"/>
      <c r="Y9" s="9"/>
      <c r="Z9" s="9"/>
      <c r="AA9" s="11">
        <v>139000</v>
      </c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</row>
    <row r="10" spans="1:40" s="14" customFormat="1" ht="10" x14ac:dyDescent="0.35">
      <c r="A10" s="7">
        <v>890001006</v>
      </c>
      <c r="B10" s="8" t="s">
        <v>166</v>
      </c>
      <c r="C10" s="9"/>
      <c r="D10" s="9" t="s">
        <v>74</v>
      </c>
      <c r="E10" s="9" t="s">
        <v>74</v>
      </c>
      <c r="F10" s="9" t="s">
        <v>174</v>
      </c>
      <c r="G10" s="10">
        <v>44668</v>
      </c>
      <c r="H10" s="9"/>
      <c r="I10" s="11">
        <v>67900</v>
      </c>
      <c r="J10" s="11">
        <v>67900</v>
      </c>
      <c r="K10" s="9" t="s">
        <v>121</v>
      </c>
      <c r="L10" s="9" t="s">
        <v>132</v>
      </c>
      <c r="M10" s="12">
        <v>0</v>
      </c>
      <c r="N10" s="9"/>
      <c r="O10" s="9"/>
      <c r="P10" s="9"/>
      <c r="Q10" s="9"/>
      <c r="R10" s="9"/>
      <c r="S10" s="12">
        <v>0</v>
      </c>
      <c r="T10" s="9"/>
      <c r="U10" s="9"/>
      <c r="V10" s="9"/>
      <c r="W10" s="9"/>
      <c r="X10" s="9"/>
      <c r="Y10" s="9"/>
      <c r="Z10" s="9"/>
      <c r="AA10" s="11">
        <v>67900</v>
      </c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</row>
    <row r="11" spans="1:40" s="14" customFormat="1" ht="10" x14ac:dyDescent="0.35">
      <c r="A11" s="7">
        <v>890001006</v>
      </c>
      <c r="B11" s="8" t="s">
        <v>166</v>
      </c>
      <c r="C11" s="9"/>
      <c r="D11" s="9" t="s">
        <v>75</v>
      </c>
      <c r="E11" s="9" t="s">
        <v>75</v>
      </c>
      <c r="F11" s="9" t="s">
        <v>175</v>
      </c>
      <c r="G11" s="10">
        <v>44651</v>
      </c>
      <c r="H11" s="9"/>
      <c r="I11" s="11">
        <v>65700</v>
      </c>
      <c r="J11" s="11">
        <v>65700</v>
      </c>
      <c r="K11" s="9" t="s">
        <v>121</v>
      </c>
      <c r="L11" s="9" t="s">
        <v>132</v>
      </c>
      <c r="M11" s="12">
        <v>0</v>
      </c>
      <c r="N11" s="9"/>
      <c r="O11" s="9"/>
      <c r="P11" s="9"/>
      <c r="Q11" s="9"/>
      <c r="R11" s="9"/>
      <c r="S11" s="12">
        <v>0</v>
      </c>
      <c r="T11" s="9"/>
      <c r="U11" s="9"/>
      <c r="V11" s="9"/>
      <c r="W11" s="9"/>
      <c r="X11" s="9"/>
      <c r="Y11" s="9"/>
      <c r="Z11" s="9"/>
      <c r="AA11" s="11">
        <v>65700</v>
      </c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</row>
    <row r="12" spans="1:40" s="14" customFormat="1" ht="10" x14ac:dyDescent="0.35">
      <c r="A12" s="7">
        <v>890001006</v>
      </c>
      <c r="B12" s="8" t="s">
        <v>166</v>
      </c>
      <c r="C12" s="9"/>
      <c r="D12" s="9" t="s">
        <v>76</v>
      </c>
      <c r="E12" s="9" t="s">
        <v>76</v>
      </c>
      <c r="F12" s="9" t="s">
        <v>176</v>
      </c>
      <c r="G12" s="10">
        <v>44633</v>
      </c>
      <c r="H12" s="9"/>
      <c r="I12" s="11">
        <v>139100</v>
      </c>
      <c r="J12" s="11">
        <v>139100</v>
      </c>
      <c r="K12" s="9" t="s">
        <v>121</v>
      </c>
      <c r="L12" s="9" t="s">
        <v>132</v>
      </c>
      <c r="M12" s="12">
        <v>0</v>
      </c>
      <c r="N12" s="9"/>
      <c r="O12" s="9"/>
      <c r="P12" s="9"/>
      <c r="Q12" s="9"/>
      <c r="R12" s="9"/>
      <c r="S12" s="12">
        <v>0</v>
      </c>
      <c r="T12" s="9"/>
      <c r="U12" s="9"/>
      <c r="V12" s="9"/>
      <c r="W12" s="9"/>
      <c r="X12" s="9"/>
      <c r="Y12" s="9"/>
      <c r="Z12" s="9"/>
      <c r="AA12" s="11">
        <v>139100</v>
      </c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</row>
    <row r="13" spans="1:40" s="14" customFormat="1" ht="10" x14ac:dyDescent="0.35">
      <c r="A13" s="7">
        <v>890001006</v>
      </c>
      <c r="B13" s="8" t="s">
        <v>166</v>
      </c>
      <c r="C13" s="9"/>
      <c r="D13" s="9" t="s">
        <v>77</v>
      </c>
      <c r="E13" s="9" t="s">
        <v>77</v>
      </c>
      <c r="F13" s="9" t="s">
        <v>177</v>
      </c>
      <c r="G13" s="10">
        <v>44628</v>
      </c>
      <c r="H13" s="9"/>
      <c r="I13" s="11">
        <v>152350</v>
      </c>
      <c r="J13" s="11">
        <v>152350</v>
      </c>
      <c r="K13" s="9" t="s">
        <v>121</v>
      </c>
      <c r="L13" s="9" t="s">
        <v>132</v>
      </c>
      <c r="M13" s="12">
        <v>0</v>
      </c>
      <c r="N13" s="9"/>
      <c r="O13" s="9"/>
      <c r="P13" s="9"/>
      <c r="Q13" s="9"/>
      <c r="R13" s="9"/>
      <c r="S13" s="12">
        <v>0</v>
      </c>
      <c r="T13" s="9"/>
      <c r="U13" s="9"/>
      <c r="V13" s="9"/>
      <c r="W13" s="9"/>
      <c r="X13" s="9"/>
      <c r="Y13" s="9"/>
      <c r="Z13" s="9"/>
      <c r="AA13" s="11">
        <v>152350</v>
      </c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s="14" customFormat="1" ht="10" x14ac:dyDescent="0.35">
      <c r="A14" s="7">
        <v>890001006</v>
      </c>
      <c r="B14" s="8" t="s">
        <v>166</v>
      </c>
      <c r="C14" s="9"/>
      <c r="D14" s="9" t="s">
        <v>78</v>
      </c>
      <c r="E14" s="9" t="s">
        <v>78</v>
      </c>
      <c r="F14" s="9" t="s">
        <v>178</v>
      </c>
      <c r="G14" s="10">
        <v>44575</v>
      </c>
      <c r="H14" s="9"/>
      <c r="I14" s="11">
        <v>72600</v>
      </c>
      <c r="J14" s="11">
        <v>72600</v>
      </c>
      <c r="K14" s="9" t="s">
        <v>121</v>
      </c>
      <c r="L14" s="9" t="s">
        <v>132</v>
      </c>
      <c r="M14" s="12">
        <v>0</v>
      </c>
      <c r="N14" s="9"/>
      <c r="O14" s="9"/>
      <c r="P14" s="9"/>
      <c r="Q14" s="9"/>
      <c r="R14" s="9"/>
      <c r="S14" s="12">
        <v>0</v>
      </c>
      <c r="T14" s="9"/>
      <c r="U14" s="9"/>
      <c r="V14" s="9"/>
      <c r="W14" s="9"/>
      <c r="X14" s="9"/>
      <c r="Y14" s="9"/>
      <c r="Z14" s="9"/>
      <c r="AA14" s="11">
        <v>72600</v>
      </c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</row>
    <row r="15" spans="1:40" s="14" customFormat="1" ht="10" x14ac:dyDescent="0.35">
      <c r="A15" s="7">
        <v>890001006</v>
      </c>
      <c r="B15" s="8" t="s">
        <v>166</v>
      </c>
      <c r="C15" s="9"/>
      <c r="D15" s="9" t="s">
        <v>79</v>
      </c>
      <c r="E15" s="9" t="s">
        <v>79</v>
      </c>
      <c r="F15" s="9" t="s">
        <v>179</v>
      </c>
      <c r="G15" s="10">
        <v>44574</v>
      </c>
      <c r="H15" s="9"/>
      <c r="I15" s="11">
        <v>66550</v>
      </c>
      <c r="J15" s="11">
        <v>66550</v>
      </c>
      <c r="K15" s="9" t="s">
        <v>121</v>
      </c>
      <c r="L15" s="9" t="s">
        <v>132</v>
      </c>
      <c r="M15" s="12">
        <v>0</v>
      </c>
      <c r="N15" s="9"/>
      <c r="O15" s="9"/>
      <c r="P15" s="9"/>
      <c r="Q15" s="9"/>
      <c r="R15" s="9"/>
      <c r="S15" s="12">
        <v>0</v>
      </c>
      <c r="T15" s="9"/>
      <c r="U15" s="9"/>
      <c r="V15" s="9"/>
      <c r="W15" s="9"/>
      <c r="X15" s="9"/>
      <c r="Y15" s="9"/>
      <c r="Z15" s="9"/>
      <c r="AA15" s="11">
        <v>66550</v>
      </c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</row>
    <row r="16" spans="1:40" s="13" customFormat="1" ht="10" x14ac:dyDescent="0.35">
      <c r="A16" s="7">
        <v>890001006</v>
      </c>
      <c r="B16" s="8" t="s">
        <v>166</v>
      </c>
      <c r="C16" s="9"/>
      <c r="D16" s="9" t="s">
        <v>80</v>
      </c>
      <c r="E16" s="9" t="s">
        <v>80</v>
      </c>
      <c r="F16" s="9" t="s">
        <v>180</v>
      </c>
      <c r="G16" s="10">
        <v>44499</v>
      </c>
      <c r="H16" s="9"/>
      <c r="I16" s="11">
        <v>63250</v>
      </c>
      <c r="J16" s="11">
        <v>63250</v>
      </c>
      <c r="K16" s="9" t="s">
        <v>121</v>
      </c>
      <c r="L16" s="9" t="s">
        <v>132</v>
      </c>
      <c r="M16" s="12">
        <v>0</v>
      </c>
      <c r="N16" s="9"/>
      <c r="O16" s="9"/>
      <c r="P16" s="9"/>
      <c r="Q16" s="9"/>
      <c r="R16" s="9"/>
      <c r="S16" s="12">
        <v>0</v>
      </c>
      <c r="T16" s="9"/>
      <c r="U16" s="9"/>
      <c r="V16" s="9"/>
      <c r="W16" s="9"/>
      <c r="X16" s="9"/>
      <c r="Y16" s="9"/>
      <c r="Z16" s="9"/>
      <c r="AA16" s="11">
        <v>63250</v>
      </c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</row>
    <row r="17" spans="1:40" s="13" customFormat="1" ht="10" x14ac:dyDescent="0.35">
      <c r="A17" s="7">
        <v>890001006</v>
      </c>
      <c r="B17" s="8" t="s">
        <v>166</v>
      </c>
      <c r="C17" s="9"/>
      <c r="D17" s="9" t="s">
        <v>81</v>
      </c>
      <c r="E17" s="9" t="s">
        <v>81</v>
      </c>
      <c r="F17" s="9" t="s">
        <v>181</v>
      </c>
      <c r="G17" s="10">
        <v>44416</v>
      </c>
      <c r="H17" s="9"/>
      <c r="I17" s="11">
        <v>126400</v>
      </c>
      <c r="J17" s="11">
        <v>126400</v>
      </c>
      <c r="K17" s="9" t="s">
        <v>121</v>
      </c>
      <c r="L17" s="9" t="s">
        <v>132</v>
      </c>
      <c r="M17" s="12">
        <v>0</v>
      </c>
      <c r="N17" s="9"/>
      <c r="O17" s="9"/>
      <c r="P17" s="9"/>
      <c r="Q17" s="9"/>
      <c r="R17" s="9"/>
      <c r="S17" s="12">
        <v>0</v>
      </c>
      <c r="T17" s="9"/>
      <c r="U17" s="9"/>
      <c r="V17" s="9"/>
      <c r="W17" s="9"/>
      <c r="X17" s="9"/>
      <c r="Y17" s="9"/>
      <c r="Z17" s="9"/>
      <c r="AA17" s="11">
        <v>126400</v>
      </c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</row>
    <row r="18" spans="1:40" s="13" customFormat="1" ht="10" x14ac:dyDescent="0.35">
      <c r="A18" s="7">
        <v>890001006</v>
      </c>
      <c r="B18" s="8" t="s">
        <v>166</v>
      </c>
      <c r="C18" s="9"/>
      <c r="D18" s="9" t="s">
        <v>82</v>
      </c>
      <c r="E18" s="9" t="s">
        <v>82</v>
      </c>
      <c r="F18" s="9" t="s">
        <v>182</v>
      </c>
      <c r="G18" s="10">
        <v>45611</v>
      </c>
      <c r="H18" s="9"/>
      <c r="I18" s="11">
        <v>92555</v>
      </c>
      <c r="J18" s="11">
        <v>92555</v>
      </c>
      <c r="K18" s="9" t="e">
        <v>#N/A</v>
      </c>
      <c r="L18" s="9" t="s">
        <v>132</v>
      </c>
      <c r="M18" s="12">
        <v>0</v>
      </c>
      <c r="N18" s="9"/>
      <c r="O18" s="9"/>
      <c r="P18" s="9"/>
      <c r="Q18" s="9"/>
      <c r="R18" s="9"/>
      <c r="S18" s="12">
        <v>0</v>
      </c>
      <c r="T18" s="9"/>
      <c r="U18" s="9"/>
      <c r="V18" s="9"/>
      <c r="W18" s="9"/>
      <c r="X18" s="9"/>
      <c r="Y18" s="9"/>
      <c r="Z18" s="9"/>
      <c r="AA18" s="11">
        <v>92555</v>
      </c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</row>
    <row r="19" spans="1:40" s="14" customFormat="1" ht="10" x14ac:dyDescent="0.35">
      <c r="A19" s="7">
        <v>890001006</v>
      </c>
      <c r="B19" s="8" t="s">
        <v>166</v>
      </c>
      <c r="C19" s="9"/>
      <c r="D19" s="9" t="s">
        <v>83</v>
      </c>
      <c r="E19" s="9" t="s">
        <v>83</v>
      </c>
      <c r="F19" s="9" t="s">
        <v>183</v>
      </c>
      <c r="G19" s="10">
        <v>45532</v>
      </c>
      <c r="H19" s="9"/>
      <c r="I19" s="11">
        <v>75763</v>
      </c>
      <c r="J19" s="11">
        <v>75763</v>
      </c>
      <c r="K19" s="9" t="e">
        <v>#N/A</v>
      </c>
      <c r="L19" s="9" t="s">
        <v>132</v>
      </c>
      <c r="M19" s="12">
        <v>0</v>
      </c>
      <c r="N19" s="9"/>
      <c r="O19" s="9"/>
      <c r="P19" s="9"/>
      <c r="Q19" s="9"/>
      <c r="R19" s="9"/>
      <c r="S19" s="12">
        <v>0</v>
      </c>
      <c r="T19" s="9"/>
      <c r="U19" s="9"/>
      <c r="V19" s="9"/>
      <c r="W19" s="9"/>
      <c r="X19" s="9"/>
      <c r="Y19" s="9"/>
      <c r="Z19" s="9"/>
      <c r="AA19" s="11">
        <v>75763</v>
      </c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</row>
    <row r="20" spans="1:40" s="14" customFormat="1" ht="10" x14ac:dyDescent="0.35">
      <c r="A20" s="7">
        <v>890001006</v>
      </c>
      <c r="B20" s="8" t="s">
        <v>166</v>
      </c>
      <c r="C20" s="9"/>
      <c r="D20" s="9" t="s">
        <v>84</v>
      </c>
      <c r="E20" s="9" t="s">
        <v>84</v>
      </c>
      <c r="F20" s="9" t="s">
        <v>184</v>
      </c>
      <c r="G20" s="10">
        <v>45523</v>
      </c>
      <c r="H20" s="9"/>
      <c r="I20" s="11">
        <v>179454</v>
      </c>
      <c r="J20" s="11">
        <v>179454</v>
      </c>
      <c r="K20" s="9" t="e">
        <v>#N/A</v>
      </c>
      <c r="L20" s="9" t="s">
        <v>132</v>
      </c>
      <c r="M20" s="12">
        <v>0</v>
      </c>
      <c r="N20" s="9"/>
      <c r="O20" s="9"/>
      <c r="P20" s="9"/>
      <c r="Q20" s="9"/>
      <c r="R20" s="9"/>
      <c r="S20" s="12">
        <v>0</v>
      </c>
      <c r="T20" s="9"/>
      <c r="U20" s="9"/>
      <c r="V20" s="9"/>
      <c r="W20" s="9"/>
      <c r="X20" s="9"/>
      <c r="Y20" s="9"/>
      <c r="Z20" s="9"/>
      <c r="AA20" s="11">
        <v>179454</v>
      </c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</row>
    <row r="21" spans="1:40" s="14" customFormat="1" ht="10" x14ac:dyDescent="0.35">
      <c r="A21" s="7">
        <v>890001006</v>
      </c>
      <c r="B21" s="8" t="s">
        <v>166</v>
      </c>
      <c r="C21" s="9"/>
      <c r="D21" s="9" t="s">
        <v>85</v>
      </c>
      <c r="E21" s="9" t="s">
        <v>85</v>
      </c>
      <c r="F21" s="9" t="s">
        <v>185</v>
      </c>
      <c r="G21" s="10">
        <v>45519</v>
      </c>
      <c r="H21" s="9"/>
      <c r="I21" s="11">
        <v>161280</v>
      </c>
      <c r="J21" s="11">
        <v>161280</v>
      </c>
      <c r="K21" s="9" t="e">
        <v>#N/A</v>
      </c>
      <c r="L21" s="9" t="s">
        <v>132</v>
      </c>
      <c r="M21" s="12">
        <v>0</v>
      </c>
      <c r="N21" s="9"/>
      <c r="O21" s="9"/>
      <c r="P21" s="9"/>
      <c r="Q21" s="9"/>
      <c r="R21" s="9"/>
      <c r="S21" s="12">
        <v>0</v>
      </c>
      <c r="T21" s="9"/>
      <c r="U21" s="9"/>
      <c r="V21" s="9"/>
      <c r="W21" s="9"/>
      <c r="X21" s="9"/>
      <c r="Y21" s="9"/>
      <c r="Z21" s="9"/>
      <c r="AA21" s="11">
        <v>161280</v>
      </c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</row>
    <row r="22" spans="1:40" s="14" customFormat="1" ht="10" x14ac:dyDescent="0.35">
      <c r="A22" s="7">
        <v>890001006</v>
      </c>
      <c r="B22" s="8" t="s">
        <v>166</v>
      </c>
      <c r="C22" s="9"/>
      <c r="D22" s="9" t="s">
        <v>86</v>
      </c>
      <c r="E22" s="9" t="s">
        <v>86</v>
      </c>
      <c r="F22" s="9" t="s">
        <v>186</v>
      </c>
      <c r="G22" s="10">
        <v>45385</v>
      </c>
      <c r="H22" s="9"/>
      <c r="I22" s="11">
        <v>78500</v>
      </c>
      <c r="J22" s="11">
        <v>78500</v>
      </c>
      <c r="K22" s="9" t="e">
        <v>#N/A</v>
      </c>
      <c r="L22" s="9" t="s">
        <v>132</v>
      </c>
      <c r="M22" s="12">
        <v>0</v>
      </c>
      <c r="N22" s="9"/>
      <c r="O22" s="9"/>
      <c r="P22" s="9"/>
      <c r="Q22" s="9"/>
      <c r="R22" s="9"/>
      <c r="S22" s="12">
        <v>0</v>
      </c>
      <c r="T22" s="9"/>
      <c r="U22" s="9"/>
      <c r="V22" s="9"/>
      <c r="W22" s="9"/>
      <c r="X22" s="9"/>
      <c r="Y22" s="9"/>
      <c r="Z22" s="9"/>
      <c r="AA22" s="11">
        <v>78500</v>
      </c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</row>
    <row r="23" spans="1:40" s="13" customFormat="1" ht="10" x14ac:dyDescent="0.35">
      <c r="A23" s="7">
        <v>890001006</v>
      </c>
      <c r="B23" s="8" t="s">
        <v>166</v>
      </c>
      <c r="C23" s="9"/>
      <c r="D23" s="9" t="s">
        <v>87</v>
      </c>
      <c r="E23" s="9" t="s">
        <v>87</v>
      </c>
      <c r="F23" s="9" t="s">
        <v>187</v>
      </c>
      <c r="G23" s="10">
        <v>45372</v>
      </c>
      <c r="H23" s="9"/>
      <c r="I23" s="11">
        <v>85400</v>
      </c>
      <c r="J23" s="11">
        <v>85400</v>
      </c>
      <c r="K23" s="9" t="e">
        <v>#N/A</v>
      </c>
      <c r="L23" s="9" t="s">
        <v>132</v>
      </c>
      <c r="M23" s="12">
        <v>0</v>
      </c>
      <c r="N23" s="9"/>
      <c r="O23" s="9"/>
      <c r="P23" s="9"/>
      <c r="Q23" s="9"/>
      <c r="R23" s="9"/>
      <c r="S23" s="12">
        <v>0</v>
      </c>
      <c r="T23" s="9"/>
      <c r="U23" s="9"/>
      <c r="V23" s="9"/>
      <c r="W23" s="9"/>
      <c r="X23" s="9"/>
      <c r="Y23" s="9"/>
      <c r="Z23" s="9"/>
      <c r="AA23" s="11">
        <v>85400</v>
      </c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</row>
    <row r="24" spans="1:40" s="13" customFormat="1" ht="10" x14ac:dyDescent="0.35">
      <c r="A24" s="7">
        <v>890001006</v>
      </c>
      <c r="B24" s="8" t="s">
        <v>166</v>
      </c>
      <c r="C24" s="9"/>
      <c r="D24" s="9" t="s">
        <v>88</v>
      </c>
      <c r="E24" s="9" t="s">
        <v>88</v>
      </c>
      <c r="F24" s="9" t="s">
        <v>188</v>
      </c>
      <c r="G24" s="10">
        <v>45202</v>
      </c>
      <c r="H24" s="9"/>
      <c r="I24" s="11">
        <v>7000</v>
      </c>
      <c r="J24" s="11">
        <v>7000</v>
      </c>
      <c r="K24" s="9" t="s">
        <v>121</v>
      </c>
      <c r="L24" s="9" t="s">
        <v>132</v>
      </c>
      <c r="M24" s="12">
        <v>0</v>
      </c>
      <c r="N24" s="9"/>
      <c r="O24" s="9"/>
      <c r="P24" s="9"/>
      <c r="Q24" s="9"/>
      <c r="R24" s="9"/>
      <c r="S24" s="12">
        <v>0</v>
      </c>
      <c r="T24" s="9"/>
      <c r="U24" s="9"/>
      <c r="V24" s="9"/>
      <c r="W24" s="9"/>
      <c r="X24" s="9"/>
      <c r="Y24" s="9"/>
      <c r="Z24" s="9"/>
      <c r="AA24" s="11">
        <v>7000</v>
      </c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</row>
    <row r="25" spans="1:40" s="13" customFormat="1" ht="10" x14ac:dyDescent="0.35">
      <c r="A25" s="7">
        <v>890001006</v>
      </c>
      <c r="B25" s="8" t="s">
        <v>166</v>
      </c>
      <c r="C25" s="9"/>
      <c r="D25" s="9" t="s">
        <v>89</v>
      </c>
      <c r="E25" s="9" t="s">
        <v>89</v>
      </c>
      <c r="F25" s="9" t="s">
        <v>189</v>
      </c>
      <c r="G25" s="10">
        <v>45121</v>
      </c>
      <c r="H25" s="9"/>
      <c r="I25" s="11">
        <v>168525</v>
      </c>
      <c r="J25" s="11">
        <v>168525</v>
      </c>
      <c r="K25" s="9" t="s">
        <v>121</v>
      </c>
      <c r="L25" s="9" t="s">
        <v>132</v>
      </c>
      <c r="M25" s="12">
        <v>0</v>
      </c>
      <c r="N25" s="9"/>
      <c r="O25" s="9"/>
      <c r="P25" s="9"/>
      <c r="Q25" s="9"/>
      <c r="R25" s="9"/>
      <c r="S25" s="12">
        <v>0</v>
      </c>
      <c r="T25" s="9"/>
      <c r="U25" s="9"/>
      <c r="V25" s="9"/>
      <c r="W25" s="9"/>
      <c r="X25" s="9"/>
      <c r="Y25" s="9"/>
      <c r="Z25" s="9"/>
      <c r="AA25" s="11">
        <v>168525</v>
      </c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</row>
    <row r="26" spans="1:40" s="13" customFormat="1" ht="10" x14ac:dyDescent="0.35">
      <c r="A26" s="7">
        <v>890001006</v>
      </c>
      <c r="B26" s="8" t="s">
        <v>166</v>
      </c>
      <c r="C26" s="9"/>
      <c r="D26" s="9" t="s">
        <v>90</v>
      </c>
      <c r="E26" s="9" t="s">
        <v>90</v>
      </c>
      <c r="F26" s="9" t="s">
        <v>190</v>
      </c>
      <c r="G26" s="10">
        <v>45020</v>
      </c>
      <c r="H26" s="9"/>
      <c r="I26" s="11">
        <v>21000</v>
      </c>
      <c r="J26" s="11">
        <v>21000</v>
      </c>
      <c r="K26" s="9" t="s">
        <v>121</v>
      </c>
      <c r="L26" s="9" t="s">
        <v>132</v>
      </c>
      <c r="M26" s="12">
        <v>0</v>
      </c>
      <c r="N26" s="9"/>
      <c r="O26" s="9"/>
      <c r="P26" s="9"/>
      <c r="Q26" s="9"/>
      <c r="R26" s="9"/>
      <c r="S26" s="12">
        <v>0</v>
      </c>
      <c r="T26" s="9"/>
      <c r="U26" s="9"/>
      <c r="V26" s="9"/>
      <c r="W26" s="9"/>
      <c r="X26" s="9"/>
      <c r="Y26" s="9"/>
      <c r="Z26" s="9"/>
      <c r="AA26" s="11">
        <v>21000</v>
      </c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</row>
    <row r="27" spans="1:40" s="13" customFormat="1" ht="10" x14ac:dyDescent="0.35">
      <c r="A27" s="7">
        <v>890001006</v>
      </c>
      <c r="B27" s="8" t="s">
        <v>166</v>
      </c>
      <c r="C27" s="9"/>
      <c r="D27" s="9" t="s">
        <v>91</v>
      </c>
      <c r="E27" s="9" t="s">
        <v>91</v>
      </c>
      <c r="F27" s="9" t="s">
        <v>191</v>
      </c>
      <c r="G27" s="10">
        <v>44776</v>
      </c>
      <c r="H27" s="9"/>
      <c r="I27" s="11">
        <v>24000</v>
      </c>
      <c r="J27" s="11">
        <v>24000</v>
      </c>
      <c r="K27" s="9" t="s">
        <v>121</v>
      </c>
      <c r="L27" s="9" t="s">
        <v>132</v>
      </c>
      <c r="M27" s="12">
        <v>0</v>
      </c>
      <c r="N27" s="9"/>
      <c r="O27" s="9"/>
      <c r="P27" s="9"/>
      <c r="Q27" s="9"/>
      <c r="R27" s="9"/>
      <c r="S27" s="12">
        <v>0</v>
      </c>
      <c r="T27" s="9"/>
      <c r="U27" s="9"/>
      <c r="V27" s="9"/>
      <c r="W27" s="9"/>
      <c r="X27" s="9"/>
      <c r="Y27" s="9"/>
      <c r="Z27" s="9"/>
      <c r="AA27" s="11">
        <v>24000</v>
      </c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</row>
    <row r="28" spans="1:40" s="13" customFormat="1" ht="10" x14ac:dyDescent="0.35">
      <c r="A28" s="7">
        <v>890001006</v>
      </c>
      <c r="B28" s="8" t="s">
        <v>166</v>
      </c>
      <c r="C28" s="9"/>
      <c r="D28" s="9" t="s">
        <v>92</v>
      </c>
      <c r="E28" s="9" t="s">
        <v>92</v>
      </c>
      <c r="F28" s="9" t="s">
        <v>192</v>
      </c>
      <c r="G28" s="10">
        <v>44605</v>
      </c>
      <c r="H28" s="9"/>
      <c r="I28" s="11">
        <v>65700</v>
      </c>
      <c r="J28" s="11">
        <v>65700</v>
      </c>
      <c r="K28" s="9" t="s">
        <v>121</v>
      </c>
      <c r="L28" s="9" t="s">
        <v>132</v>
      </c>
      <c r="M28" s="12">
        <v>0</v>
      </c>
      <c r="N28" s="9"/>
      <c r="O28" s="9"/>
      <c r="P28" s="9"/>
      <c r="Q28" s="9"/>
      <c r="R28" s="9"/>
      <c r="S28" s="12">
        <v>0</v>
      </c>
      <c r="T28" s="9"/>
      <c r="U28" s="9"/>
      <c r="V28" s="9"/>
      <c r="W28" s="9"/>
      <c r="X28" s="9"/>
      <c r="Y28" s="9"/>
      <c r="Z28" s="9"/>
      <c r="AA28" s="11">
        <v>65700</v>
      </c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</row>
  </sheetData>
  <protectedRanges>
    <protectedRange algorithmName="SHA-512" hashValue="9+ah9tJAD1d4FIK7boMSAp9ZhkqWOsKcliwsS35JSOsk0Aea+c/2yFVjBeVDsv7trYxT+iUP9dPVCIbjcjaMoQ==" saltValue="Z7GArlXd1BdcXotzmJqK/w==" spinCount="100000" sqref="A3:A7" name="Rango1_4_1"/>
    <protectedRange algorithmName="SHA-512" hashValue="9+ah9tJAD1d4FIK7boMSAp9ZhkqWOsKcliwsS35JSOsk0Aea+c/2yFVjBeVDsv7trYxT+iUP9dPVCIbjcjaMoQ==" saltValue="Z7GArlXd1BdcXotzmJqK/w==" spinCount="100000" sqref="A8" name="Rango1_4_2"/>
    <protectedRange algorithmName="SHA-512" hashValue="9+ah9tJAD1d4FIK7boMSAp9ZhkqWOsKcliwsS35JSOsk0Aea+c/2yFVjBeVDsv7trYxT+iUP9dPVCIbjcjaMoQ==" saltValue="Z7GArlXd1BdcXotzmJqK/w==" spinCount="100000" sqref="B3:B7" name="Rango1_4_3"/>
    <protectedRange algorithmName="SHA-512" hashValue="9+ah9tJAD1d4FIK7boMSAp9ZhkqWOsKcliwsS35JSOsk0Aea+c/2yFVjBeVDsv7trYxT+iUP9dPVCIbjcjaMoQ==" saltValue="Z7GArlXd1BdcXotzmJqK/w==" spinCount="100000" sqref="A18:B28" name="Rango1_4_4"/>
  </protectedRanges>
  <conditionalFormatting sqref="E1">
    <cfRule type="duplicateValues" dxfId="1" priority="1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9:J10 AA9:AA10" xr:uid="{8FA44EB7-E310-4098-87F0-FA333578C633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B2E18-1417-4A47-8848-FEBD6F84ACC9}">
  <dimension ref="B1:J42"/>
  <sheetViews>
    <sheetView showGridLines="0" tabSelected="1" topLeftCell="A21" zoomScaleNormal="100" workbookViewId="0">
      <selection activeCell="E20" sqref="E20"/>
    </sheetView>
  </sheetViews>
  <sheetFormatPr baseColWidth="10" defaultColWidth="10.90625" defaultRowHeight="12.5" x14ac:dyDescent="0.25"/>
  <cols>
    <col min="1" max="1" width="1" style="33" customWidth="1"/>
    <col min="2" max="2" width="10.90625" style="33"/>
    <col min="3" max="3" width="17.54296875" style="33" customWidth="1"/>
    <col min="4" max="4" width="11.54296875" style="33" customWidth="1"/>
    <col min="5" max="8" width="10.90625" style="33"/>
    <col min="9" max="9" width="22.54296875" style="33" customWidth="1"/>
    <col min="10" max="10" width="14" style="33" customWidth="1"/>
    <col min="11" max="11" width="1.81640625" style="33" customWidth="1"/>
    <col min="12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87" t="s">
        <v>133</v>
      </c>
      <c r="E2" s="88"/>
      <c r="F2" s="88"/>
      <c r="G2" s="88"/>
      <c r="H2" s="88"/>
      <c r="I2" s="89"/>
      <c r="J2" s="93" t="s">
        <v>134</v>
      </c>
    </row>
    <row r="3" spans="2:10" ht="15.75" customHeight="1" thickBot="1" x14ac:dyDescent="0.3">
      <c r="B3" s="36"/>
      <c r="C3" s="37"/>
      <c r="D3" s="90"/>
      <c r="E3" s="91"/>
      <c r="F3" s="91"/>
      <c r="G3" s="91"/>
      <c r="H3" s="91"/>
      <c r="I3" s="92"/>
      <c r="J3" s="94"/>
    </row>
    <row r="4" spans="2:10" ht="13" x14ac:dyDescent="0.25">
      <c r="B4" s="36"/>
      <c r="C4" s="37"/>
      <c r="D4" s="38"/>
      <c r="E4" s="39"/>
      <c r="F4" s="39"/>
      <c r="G4" s="39"/>
      <c r="H4" s="39"/>
      <c r="I4" s="40"/>
      <c r="J4" s="41"/>
    </row>
    <row r="5" spans="2:10" ht="13" x14ac:dyDescent="0.25">
      <c r="B5" s="36"/>
      <c r="C5" s="37"/>
      <c r="D5" s="42" t="s">
        <v>135</v>
      </c>
      <c r="E5" s="43"/>
      <c r="F5" s="43"/>
      <c r="G5" s="43"/>
      <c r="H5" s="43"/>
      <c r="I5" s="44"/>
      <c r="J5" s="44" t="s">
        <v>136</v>
      </c>
    </row>
    <row r="6" spans="2:10" ht="13.5" thickBot="1" x14ac:dyDescent="0.3">
      <c r="B6" s="45"/>
      <c r="C6" s="46"/>
      <c r="D6" s="47"/>
      <c r="E6" s="48"/>
      <c r="F6" s="48"/>
      <c r="G6" s="48"/>
      <c r="H6" s="48"/>
      <c r="I6" s="49"/>
      <c r="J6" s="50"/>
    </row>
    <row r="7" spans="2:10" x14ac:dyDescent="0.25">
      <c r="B7" s="51"/>
      <c r="J7" s="52"/>
    </row>
    <row r="8" spans="2:10" x14ac:dyDescent="0.25">
      <c r="B8" s="51"/>
      <c r="J8" s="52"/>
    </row>
    <row r="9" spans="2:10" x14ac:dyDescent="0.25">
      <c r="B9" s="51"/>
      <c r="C9" s="33" t="str">
        <f ca="1">+CONCATENATE("Santiago de Cali, ",TEXT(TODAY(),"MMMM DD YYYY"))</f>
        <v>Santiago de Cali, abril 11 2025</v>
      </c>
      <c r="J9" s="52"/>
    </row>
    <row r="10" spans="2:10" ht="13" x14ac:dyDescent="0.3">
      <c r="B10" s="51"/>
      <c r="C10" s="53"/>
      <c r="E10" s="54"/>
      <c r="H10" s="55"/>
      <c r="J10" s="52"/>
    </row>
    <row r="11" spans="2:10" x14ac:dyDescent="0.25">
      <c r="B11" s="51"/>
      <c r="J11" s="52"/>
    </row>
    <row r="12" spans="2:10" ht="13" x14ac:dyDescent="0.3">
      <c r="B12" s="51"/>
      <c r="C12" s="53" t="s">
        <v>193</v>
      </c>
      <c r="J12" s="52"/>
    </row>
    <row r="13" spans="2:10" ht="13" x14ac:dyDescent="0.3">
      <c r="B13" s="51"/>
      <c r="C13" s="53" t="s">
        <v>194</v>
      </c>
      <c r="J13" s="52"/>
    </row>
    <row r="14" spans="2:10" x14ac:dyDescent="0.25">
      <c r="B14" s="51"/>
      <c r="J14" s="52"/>
    </row>
    <row r="15" spans="2:10" x14ac:dyDescent="0.25">
      <c r="B15" s="51"/>
      <c r="C15" s="33" t="s">
        <v>195</v>
      </c>
      <c r="J15" s="52"/>
    </row>
    <row r="16" spans="2:10" x14ac:dyDescent="0.25">
      <c r="B16" s="51"/>
      <c r="C16" s="56"/>
      <c r="J16" s="52"/>
    </row>
    <row r="17" spans="2:10" ht="13" x14ac:dyDescent="0.25">
      <c r="B17" s="51"/>
      <c r="C17" s="33" t="s">
        <v>196</v>
      </c>
      <c r="D17" s="54"/>
      <c r="H17" s="57" t="s">
        <v>137</v>
      </c>
      <c r="I17" s="58" t="s">
        <v>138</v>
      </c>
      <c r="J17" s="52"/>
    </row>
    <row r="18" spans="2:10" ht="13" x14ac:dyDescent="0.3">
      <c r="B18" s="51"/>
      <c r="C18" s="53" t="s">
        <v>139</v>
      </c>
      <c r="D18" s="53"/>
      <c r="E18" s="53"/>
      <c r="F18" s="53"/>
      <c r="H18" s="59">
        <v>26</v>
      </c>
      <c r="I18" s="60">
        <v>2590940</v>
      </c>
      <c r="J18" s="52"/>
    </row>
    <row r="19" spans="2:10" x14ac:dyDescent="0.25">
      <c r="B19" s="51"/>
      <c r="C19" s="33" t="s">
        <v>140</v>
      </c>
      <c r="H19" s="61">
        <v>0</v>
      </c>
      <c r="I19" s="62">
        <v>0</v>
      </c>
      <c r="J19" s="52"/>
    </row>
    <row r="20" spans="2:10" x14ac:dyDescent="0.25">
      <c r="B20" s="51"/>
      <c r="C20" s="33" t="s">
        <v>141</v>
      </c>
      <c r="H20" s="61">
        <v>0</v>
      </c>
      <c r="I20" s="62">
        <v>0</v>
      </c>
      <c r="J20" s="52"/>
    </row>
    <row r="21" spans="2:10" x14ac:dyDescent="0.25">
      <c r="B21" s="51"/>
      <c r="C21" s="33" t="s">
        <v>142</v>
      </c>
      <c r="H21" s="61">
        <v>26</v>
      </c>
      <c r="I21" s="62">
        <v>2590940</v>
      </c>
      <c r="J21" s="52"/>
    </row>
    <row r="22" spans="2:10" x14ac:dyDescent="0.25">
      <c r="B22" s="51"/>
      <c r="C22" s="33" t="s">
        <v>143</v>
      </c>
      <c r="H22" s="61">
        <v>0</v>
      </c>
      <c r="I22" s="62">
        <v>0</v>
      </c>
      <c r="J22" s="52"/>
    </row>
    <row r="23" spans="2:10" x14ac:dyDescent="0.25">
      <c r="B23" s="51"/>
      <c r="C23" s="33" t="s">
        <v>144</v>
      </c>
      <c r="H23" s="61">
        <v>0</v>
      </c>
      <c r="I23" s="62">
        <v>0</v>
      </c>
      <c r="J23" s="52"/>
    </row>
    <row r="24" spans="2:10" ht="13" thickBot="1" x14ac:dyDescent="0.3">
      <c r="B24" s="51"/>
      <c r="C24" s="33" t="s">
        <v>145</v>
      </c>
      <c r="H24" s="63">
        <v>0</v>
      </c>
      <c r="I24" s="64">
        <v>0</v>
      </c>
      <c r="J24" s="52"/>
    </row>
    <row r="25" spans="2:10" ht="13" x14ac:dyDescent="0.3">
      <c r="B25" s="51"/>
      <c r="C25" s="53" t="s">
        <v>146</v>
      </c>
      <c r="D25" s="53"/>
      <c r="E25" s="53"/>
      <c r="F25" s="53"/>
      <c r="H25" s="59">
        <f>H19+H20+H21+H22+H24+H23</f>
        <v>26</v>
      </c>
      <c r="I25" s="60">
        <f>I19+I20+I21+I22+I24+I23</f>
        <v>2590940</v>
      </c>
      <c r="J25" s="52"/>
    </row>
    <row r="26" spans="2:10" x14ac:dyDescent="0.25">
      <c r="B26" s="51"/>
      <c r="C26" s="33" t="s">
        <v>147</v>
      </c>
      <c r="H26" s="61">
        <v>0</v>
      </c>
      <c r="I26" s="62">
        <v>0</v>
      </c>
      <c r="J26" s="52"/>
    </row>
    <row r="27" spans="2:10" ht="13" thickBot="1" x14ac:dyDescent="0.3">
      <c r="B27" s="51"/>
      <c r="C27" s="33" t="s">
        <v>124</v>
      </c>
      <c r="H27" s="63">
        <v>0</v>
      </c>
      <c r="I27" s="64">
        <v>0</v>
      </c>
      <c r="J27" s="52"/>
    </row>
    <row r="28" spans="2:10" ht="13" x14ac:dyDescent="0.3">
      <c r="B28" s="51"/>
      <c r="C28" s="53" t="s">
        <v>148</v>
      </c>
      <c r="D28" s="53"/>
      <c r="E28" s="53"/>
      <c r="F28" s="53"/>
      <c r="H28" s="59">
        <f>H26+H27</f>
        <v>0</v>
      </c>
      <c r="I28" s="60">
        <f>I26+I27</f>
        <v>0</v>
      </c>
      <c r="J28" s="52"/>
    </row>
    <row r="29" spans="2:10" ht="13.5" thickBot="1" x14ac:dyDescent="0.35">
      <c r="B29" s="51"/>
      <c r="C29" s="33" t="s">
        <v>149</v>
      </c>
      <c r="D29" s="53"/>
      <c r="E29" s="53"/>
      <c r="F29" s="53"/>
      <c r="H29" s="63">
        <v>0</v>
      </c>
      <c r="I29" s="64">
        <v>0</v>
      </c>
      <c r="J29" s="52"/>
    </row>
    <row r="30" spans="2:10" ht="13" x14ac:dyDescent="0.3">
      <c r="B30" s="51"/>
      <c r="C30" s="53" t="s">
        <v>150</v>
      </c>
      <c r="D30" s="53"/>
      <c r="E30" s="53"/>
      <c r="F30" s="53"/>
      <c r="H30" s="61">
        <f>H29</f>
        <v>0</v>
      </c>
      <c r="I30" s="62">
        <f>I29</f>
        <v>0</v>
      </c>
      <c r="J30" s="52"/>
    </row>
    <row r="31" spans="2:10" ht="13" x14ac:dyDescent="0.3">
      <c r="B31" s="51"/>
      <c r="C31" s="53"/>
      <c r="D31" s="53"/>
      <c r="E31" s="53"/>
      <c r="F31" s="53"/>
      <c r="H31" s="65"/>
      <c r="I31" s="60"/>
      <c r="J31" s="52"/>
    </row>
    <row r="32" spans="2:10" ht="13.5" thickBot="1" x14ac:dyDescent="0.35">
      <c r="B32" s="51"/>
      <c r="C32" s="53" t="s">
        <v>151</v>
      </c>
      <c r="D32" s="53"/>
      <c r="H32" s="66">
        <f>H25+H28+H30</f>
        <v>26</v>
      </c>
      <c r="I32" s="67">
        <f>I25+I28+I30</f>
        <v>2590940</v>
      </c>
      <c r="J32" s="52"/>
    </row>
    <row r="33" spans="2:10" ht="13.5" thickTop="1" x14ac:dyDescent="0.3">
      <c r="B33" s="51"/>
      <c r="C33" s="53"/>
      <c r="D33" s="53"/>
      <c r="H33" s="68">
        <f>+H18-H32</f>
        <v>0</v>
      </c>
      <c r="I33" s="62">
        <f>+I18-I32</f>
        <v>0</v>
      </c>
      <c r="J33" s="52"/>
    </row>
    <row r="34" spans="2:10" x14ac:dyDescent="0.25">
      <c r="B34" s="51"/>
      <c r="G34" s="68"/>
      <c r="H34" s="68"/>
      <c r="I34" s="68"/>
      <c r="J34" s="52"/>
    </row>
    <row r="35" spans="2:10" ht="14.5" x14ac:dyDescent="0.35">
      <c r="B35" s="51"/>
      <c r="G35" s="68"/>
      <c r="H35"/>
      <c r="I35" s="68"/>
      <c r="J35" s="52"/>
    </row>
    <row r="36" spans="2:10" ht="13" x14ac:dyDescent="0.3">
      <c r="B36" s="51"/>
      <c r="C36" s="53"/>
      <c r="G36" s="68"/>
      <c r="H36" s="68"/>
      <c r="I36" s="68"/>
      <c r="J36" s="52"/>
    </row>
    <row r="37" spans="2:10" ht="13.5" thickBot="1" x14ac:dyDescent="0.35">
      <c r="B37" s="51"/>
      <c r="C37" s="69" t="s">
        <v>152</v>
      </c>
      <c r="D37" s="70"/>
      <c r="H37" s="69" t="s">
        <v>153</v>
      </c>
      <c r="I37" s="70"/>
      <c r="J37" s="52"/>
    </row>
    <row r="38" spans="2:10" ht="13" x14ac:dyDescent="0.3">
      <c r="B38" s="51"/>
      <c r="C38" s="53" t="s">
        <v>154</v>
      </c>
      <c r="D38" s="68"/>
      <c r="H38" s="71" t="s">
        <v>155</v>
      </c>
      <c r="I38" s="68"/>
      <c r="J38" s="52"/>
    </row>
    <row r="39" spans="2:10" ht="13" x14ac:dyDescent="0.3">
      <c r="B39" s="51"/>
      <c r="C39" s="53" t="s">
        <v>156</v>
      </c>
      <c r="H39" s="53" t="s">
        <v>157</v>
      </c>
      <c r="I39" s="68"/>
      <c r="J39" s="52"/>
    </row>
    <row r="40" spans="2:10" x14ac:dyDescent="0.25">
      <c r="B40" s="51"/>
      <c r="G40" s="68"/>
      <c r="H40" s="68"/>
      <c r="I40" s="68"/>
      <c r="J40" s="52"/>
    </row>
    <row r="41" spans="2:10" ht="12.75" customHeight="1" x14ac:dyDescent="0.25">
      <c r="B41" s="51"/>
      <c r="C41" s="95" t="s">
        <v>158</v>
      </c>
      <c r="D41" s="95"/>
      <c r="E41" s="95"/>
      <c r="F41" s="95"/>
      <c r="G41" s="95"/>
      <c r="H41" s="95"/>
      <c r="I41" s="95"/>
      <c r="J41" s="52"/>
    </row>
    <row r="42" spans="2:10" ht="18.75" customHeight="1" thickBot="1" x14ac:dyDescent="0.3">
      <c r="B42" s="72"/>
      <c r="C42" s="73"/>
      <c r="D42" s="73"/>
      <c r="E42" s="73"/>
      <c r="F42" s="73"/>
      <c r="G42" s="73"/>
      <c r="H42" s="73"/>
      <c r="I42" s="73"/>
      <c r="J42" s="7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56291-AAA9-485D-90B6-283B658F68BD}">
  <dimension ref="B1:J43"/>
  <sheetViews>
    <sheetView showGridLines="0" zoomScale="84" zoomScaleNormal="84" zoomScaleSheetLayoutView="100" workbookViewId="0">
      <selection activeCell="G15" sqref="G15"/>
    </sheetView>
  </sheetViews>
  <sheetFormatPr baseColWidth="10" defaultColWidth="11.453125" defaultRowHeight="12.5" x14ac:dyDescent="0.25"/>
  <cols>
    <col min="1" max="1" width="4.453125" style="33" customWidth="1"/>
    <col min="2" max="2" width="11.453125" style="33"/>
    <col min="3" max="3" width="12.81640625" style="33" customWidth="1"/>
    <col min="4" max="4" width="22" style="33" customWidth="1"/>
    <col min="5" max="8" width="11.453125" style="33"/>
    <col min="9" max="9" width="24.81640625" style="33" customWidth="1"/>
    <col min="10" max="10" width="12.54296875" style="33" customWidth="1"/>
    <col min="11" max="11" width="1.81640625" style="33" customWidth="1"/>
    <col min="12" max="16384" width="11.453125" style="33"/>
  </cols>
  <sheetData>
    <row r="1" spans="2:10" ht="18" customHeight="1" thickBot="1" x14ac:dyDescent="0.3"/>
    <row r="2" spans="2:10" ht="19.5" customHeight="1" x14ac:dyDescent="0.25">
      <c r="B2" s="34"/>
      <c r="C2" s="35"/>
      <c r="D2" s="87" t="s">
        <v>159</v>
      </c>
      <c r="E2" s="88"/>
      <c r="F2" s="88"/>
      <c r="G2" s="88"/>
      <c r="H2" s="88"/>
      <c r="I2" s="89"/>
      <c r="J2" s="93" t="s">
        <v>134</v>
      </c>
    </row>
    <row r="3" spans="2:10" ht="15.75" customHeight="1" thickBot="1" x14ac:dyDescent="0.3">
      <c r="B3" s="36"/>
      <c r="C3" s="37"/>
      <c r="D3" s="90"/>
      <c r="E3" s="91"/>
      <c r="F3" s="91"/>
      <c r="G3" s="91"/>
      <c r="H3" s="91"/>
      <c r="I3" s="92"/>
      <c r="J3" s="94"/>
    </row>
    <row r="4" spans="2:10" ht="13" x14ac:dyDescent="0.25">
      <c r="B4" s="36"/>
      <c r="C4" s="37"/>
      <c r="E4" s="39"/>
      <c r="F4" s="39"/>
      <c r="G4" s="39"/>
      <c r="H4" s="39"/>
      <c r="I4" s="40"/>
      <c r="J4" s="41"/>
    </row>
    <row r="5" spans="2:10" ht="13" x14ac:dyDescent="0.25">
      <c r="B5" s="36"/>
      <c r="C5" s="37"/>
      <c r="D5" s="96" t="s">
        <v>160</v>
      </c>
      <c r="E5" s="97"/>
      <c r="F5" s="97"/>
      <c r="G5" s="97"/>
      <c r="H5" s="97"/>
      <c r="I5" s="98"/>
      <c r="J5" s="44" t="s">
        <v>161</v>
      </c>
    </row>
    <row r="6" spans="2:10" ht="13.5" thickBot="1" x14ac:dyDescent="0.3">
      <c r="B6" s="45"/>
      <c r="C6" s="46"/>
      <c r="D6" s="47"/>
      <c r="E6" s="48"/>
      <c r="F6" s="48"/>
      <c r="G6" s="48"/>
      <c r="H6" s="48"/>
      <c r="I6" s="49"/>
      <c r="J6" s="50"/>
    </row>
    <row r="7" spans="2:10" x14ac:dyDescent="0.25">
      <c r="B7" s="51"/>
      <c r="J7" s="52"/>
    </row>
    <row r="8" spans="2:10" x14ac:dyDescent="0.25">
      <c r="B8" s="51"/>
      <c r="J8" s="52"/>
    </row>
    <row r="9" spans="2:10" x14ac:dyDescent="0.25">
      <c r="B9" s="51"/>
      <c r="C9" s="33" t="str">
        <f ca="1">+CONCATENATE("Santiago de Cali, ",TEXT(TODAY(),"MMMM DD YYYY"))</f>
        <v>Santiago de Cali, abril 11 2025</v>
      </c>
      <c r="D9" s="55"/>
      <c r="E9" s="54"/>
      <c r="J9" s="52"/>
    </row>
    <row r="10" spans="2:10" ht="13" x14ac:dyDescent="0.3">
      <c r="B10" s="51"/>
      <c r="C10" s="53"/>
      <c r="J10" s="52"/>
    </row>
    <row r="11" spans="2:10" ht="13" x14ac:dyDescent="0.3">
      <c r="B11" s="51"/>
      <c r="C11" s="53" t="str">
        <f>+'FOR-CSA-018'!C12</f>
        <v>Señores : ESE HOSP SAGRADO CORAZON DE JESUS DE QUIMBAYA</v>
      </c>
      <c r="J11" s="52"/>
    </row>
    <row r="12" spans="2:10" ht="13" x14ac:dyDescent="0.3">
      <c r="B12" s="51"/>
      <c r="C12" s="53" t="str">
        <f>+'FOR-CSA-018'!C13</f>
        <v>NIT: 890001006</v>
      </c>
      <c r="J12" s="52"/>
    </row>
    <row r="13" spans="2:10" x14ac:dyDescent="0.25">
      <c r="B13" s="51"/>
      <c r="J13" s="52"/>
    </row>
    <row r="14" spans="2:10" x14ac:dyDescent="0.25">
      <c r="B14" s="51"/>
      <c r="C14" s="33" t="s">
        <v>162</v>
      </c>
      <c r="J14" s="52"/>
    </row>
    <row r="15" spans="2:10" x14ac:dyDescent="0.25">
      <c r="B15" s="51"/>
      <c r="C15" s="56"/>
      <c r="J15" s="52"/>
    </row>
    <row r="16" spans="2:10" ht="13" x14ac:dyDescent="0.3">
      <c r="B16" s="51"/>
      <c r="C16" s="75"/>
      <c r="D16" s="54"/>
      <c r="H16" s="76" t="s">
        <v>137</v>
      </c>
      <c r="I16" s="76" t="s">
        <v>138</v>
      </c>
      <c r="J16" s="52"/>
    </row>
    <row r="17" spans="2:10" ht="13" x14ac:dyDescent="0.3">
      <c r="B17" s="51"/>
      <c r="C17" s="53" t="s">
        <v>196</v>
      </c>
      <c r="D17" s="53"/>
      <c r="E17" s="53"/>
      <c r="F17" s="53"/>
      <c r="H17" s="77">
        <f>+SUM(H18:H23)</f>
        <v>26</v>
      </c>
      <c r="I17" s="78">
        <f>+SUM(I18:I23)</f>
        <v>2590940</v>
      </c>
      <c r="J17" s="52"/>
    </row>
    <row r="18" spans="2:10" x14ac:dyDescent="0.25">
      <c r="B18" s="51"/>
      <c r="C18" s="33" t="s">
        <v>140</v>
      </c>
      <c r="H18" s="79">
        <f>+'FOR-CSA-018'!H19</f>
        <v>0</v>
      </c>
      <c r="I18" s="80">
        <f>+'FOR-CSA-018'!I19</f>
        <v>0</v>
      </c>
      <c r="J18" s="52"/>
    </row>
    <row r="19" spans="2:10" x14ac:dyDescent="0.25">
      <c r="B19" s="51"/>
      <c r="C19" s="33" t="s">
        <v>141</v>
      </c>
      <c r="H19" s="79">
        <f>+'FOR-CSA-018'!H20</f>
        <v>0</v>
      </c>
      <c r="I19" s="80">
        <f>+'FOR-CSA-018'!I20</f>
        <v>0</v>
      </c>
      <c r="J19" s="52"/>
    </row>
    <row r="20" spans="2:10" x14ac:dyDescent="0.25">
      <c r="B20" s="51"/>
      <c r="C20" s="33" t="s">
        <v>142</v>
      </c>
      <c r="H20" s="79">
        <f>+'FOR-CSA-018'!H21</f>
        <v>26</v>
      </c>
      <c r="I20" s="80">
        <f>+'FOR-CSA-018'!I21</f>
        <v>2590940</v>
      </c>
      <c r="J20" s="52"/>
    </row>
    <row r="21" spans="2:10" x14ac:dyDescent="0.25">
      <c r="B21" s="51"/>
      <c r="C21" s="33" t="s">
        <v>143</v>
      </c>
      <c r="H21" s="79">
        <f>+'FOR-CSA-018'!H22</f>
        <v>0</v>
      </c>
      <c r="I21" s="80">
        <f>+'FOR-CSA-018'!I22</f>
        <v>0</v>
      </c>
      <c r="J21" s="52"/>
    </row>
    <row r="22" spans="2:10" x14ac:dyDescent="0.25">
      <c r="B22" s="51"/>
      <c r="C22" s="33" t="s">
        <v>144</v>
      </c>
      <c r="H22" s="79">
        <f>+'FOR-CSA-018'!H23</f>
        <v>0</v>
      </c>
      <c r="I22" s="80">
        <f>+'FOR-CSA-018'!I23</f>
        <v>0</v>
      </c>
      <c r="J22" s="52"/>
    </row>
    <row r="23" spans="2:10" x14ac:dyDescent="0.25">
      <c r="B23" s="51"/>
      <c r="C23" s="33" t="s">
        <v>163</v>
      </c>
      <c r="H23" s="79">
        <f>+'FOR-CSA-018'!H24</f>
        <v>0</v>
      </c>
      <c r="I23" s="80">
        <f>+'FOR-CSA-018'!I24</f>
        <v>0</v>
      </c>
      <c r="J23" s="52"/>
    </row>
    <row r="24" spans="2:10" ht="13" x14ac:dyDescent="0.3">
      <c r="B24" s="51"/>
      <c r="C24" s="53" t="s">
        <v>164</v>
      </c>
      <c r="D24" s="53"/>
      <c r="E24" s="53"/>
      <c r="F24" s="53"/>
      <c r="H24" s="77">
        <f>SUM(H18:H23)</f>
        <v>26</v>
      </c>
      <c r="I24" s="78">
        <f>+SUBTOTAL(9,I18:I23)</f>
        <v>2590940</v>
      </c>
      <c r="J24" s="52"/>
    </row>
    <row r="25" spans="2:10" ht="13.5" thickBot="1" x14ac:dyDescent="0.35">
      <c r="B25" s="51"/>
      <c r="C25" s="53"/>
      <c r="D25" s="53"/>
      <c r="H25" s="81"/>
      <c r="I25" s="82"/>
      <c r="J25" s="52"/>
    </row>
    <row r="26" spans="2:10" ht="13.5" thickTop="1" x14ac:dyDescent="0.3">
      <c r="B26" s="51"/>
      <c r="C26" s="53"/>
      <c r="D26" s="53"/>
      <c r="H26" s="68"/>
      <c r="I26" s="62"/>
      <c r="J26" s="52"/>
    </row>
    <row r="27" spans="2:10" ht="13" x14ac:dyDescent="0.3">
      <c r="B27" s="51"/>
      <c r="C27" s="53"/>
      <c r="D27" s="53"/>
      <c r="H27" s="68"/>
      <c r="I27" s="62"/>
      <c r="J27" s="52"/>
    </row>
    <row r="28" spans="2:10" ht="13" x14ac:dyDescent="0.3">
      <c r="B28" s="51"/>
      <c r="C28" s="53"/>
      <c r="D28" s="53"/>
      <c r="H28" s="68"/>
      <c r="I28" s="62"/>
      <c r="J28" s="52"/>
    </row>
    <row r="29" spans="2:10" x14ac:dyDescent="0.25">
      <c r="B29" s="51"/>
      <c r="G29" s="68"/>
      <c r="H29" s="68"/>
      <c r="I29" s="68"/>
      <c r="J29" s="52"/>
    </row>
    <row r="30" spans="2:10" ht="13.5" thickBot="1" x14ac:dyDescent="0.35">
      <c r="B30" s="51"/>
      <c r="C30" s="69" t="str">
        <f>+'FOR-CSA-018'!C37</f>
        <v>Nombre</v>
      </c>
      <c r="D30" s="69"/>
      <c r="G30" s="69" t="str">
        <f>+'FOR-CSA-018'!H37</f>
        <v xml:space="preserve">Lizeth Ome </v>
      </c>
      <c r="H30" s="70"/>
      <c r="I30" s="68"/>
      <c r="J30" s="52"/>
    </row>
    <row r="31" spans="2:10" ht="13" x14ac:dyDescent="0.3">
      <c r="B31" s="51"/>
      <c r="C31" s="71" t="str">
        <f>+'FOR-CSA-018'!C38</f>
        <v>Cargo</v>
      </c>
      <c r="D31" s="71"/>
      <c r="G31" s="71" t="str">
        <f>+'FOR-CSA-018'!H38</f>
        <v>Cartera - Cuentas Salud</v>
      </c>
      <c r="H31" s="68"/>
      <c r="I31" s="68"/>
      <c r="J31" s="52"/>
    </row>
    <row r="32" spans="2:10" ht="13" x14ac:dyDescent="0.3">
      <c r="B32" s="51"/>
      <c r="C32" s="71" t="str">
        <f>+'FOR-CSA-018'!C39</f>
        <v>Entidad</v>
      </c>
      <c r="D32" s="71"/>
      <c r="G32" s="71" t="str">
        <f>+'FOR-CSA-018'!H39</f>
        <v>EPS Comfenalco Valle.</v>
      </c>
      <c r="H32" s="68"/>
      <c r="I32" s="68"/>
      <c r="J32" s="52"/>
    </row>
    <row r="33" spans="2:10" ht="13" x14ac:dyDescent="0.3">
      <c r="B33" s="51"/>
      <c r="C33" s="71"/>
      <c r="D33" s="71"/>
      <c r="G33" s="71"/>
      <c r="H33" s="68"/>
      <c r="I33" s="68"/>
      <c r="J33" s="52"/>
    </row>
    <row r="34" spans="2:10" ht="13" x14ac:dyDescent="0.3">
      <c r="B34" s="51"/>
      <c r="C34" s="71"/>
      <c r="D34" s="71"/>
      <c r="G34" s="71"/>
      <c r="H34" s="68"/>
      <c r="I34" s="68"/>
      <c r="J34" s="52"/>
    </row>
    <row r="35" spans="2:10" ht="14" x14ac:dyDescent="0.25">
      <c r="B35" s="51"/>
      <c r="C35" s="99" t="s">
        <v>165</v>
      </c>
      <c r="D35" s="99"/>
      <c r="E35" s="99"/>
      <c r="F35" s="99"/>
      <c r="G35" s="99"/>
      <c r="H35" s="99"/>
      <c r="I35" s="99"/>
      <c r="J35" s="52"/>
    </row>
    <row r="36" spans="2:10" ht="13" x14ac:dyDescent="0.3">
      <c r="B36" s="51"/>
      <c r="C36" s="71"/>
      <c r="D36" s="71"/>
      <c r="G36" s="71"/>
      <c r="H36" s="68"/>
      <c r="I36" s="68"/>
      <c r="J36" s="52"/>
    </row>
    <row r="37" spans="2:10" ht="18.75" customHeight="1" thickBot="1" x14ac:dyDescent="0.3">
      <c r="B37" s="72"/>
      <c r="C37" s="73"/>
      <c r="D37" s="73"/>
      <c r="E37" s="73"/>
      <c r="F37" s="73"/>
      <c r="G37" s="70"/>
      <c r="H37" s="70"/>
      <c r="I37" s="70"/>
      <c r="J37" s="74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>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HSCJ_PRESUPUESTO_2</dc:creator>
  <cp:lastModifiedBy>Neyla Lizeth Ome Guamanga</cp:lastModifiedBy>
  <dcterms:created xsi:type="dcterms:W3CDTF">2025-04-01T21:53:53Z</dcterms:created>
  <dcterms:modified xsi:type="dcterms:W3CDTF">2025-04-11T18:17:09Z</dcterms:modified>
</cp:coreProperties>
</file>